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З.107а" sheetId="1" r:id="rId1"/>
  </sheets>
  <calcPr calcId="145621"/>
</workbook>
</file>

<file path=xl/calcChain.xml><?xml version="1.0" encoding="utf-8"?>
<calcChain xmlns="http://schemas.openxmlformats.org/spreadsheetml/2006/main">
  <c r="E7" i="1" l="1"/>
  <c r="F18" i="1"/>
  <c r="E6" i="1" s="1"/>
  <c r="G18" i="1"/>
  <c r="G14" i="1" s="1"/>
  <c r="H19" i="1"/>
  <c r="I21" i="1"/>
  <c r="A22" i="1"/>
  <c r="I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I23" i="1"/>
  <c r="I24" i="1"/>
  <c r="I25" i="1"/>
  <c r="I26" i="1"/>
  <c r="I27" i="1"/>
  <c r="H28" i="1"/>
  <c r="H20" i="1" s="1"/>
  <c r="I28" i="1"/>
  <c r="H29" i="1"/>
  <c r="I29" i="1"/>
  <c r="H30" i="1"/>
  <c r="I30" i="1" s="1"/>
  <c r="I31" i="1"/>
  <c r="I32" i="1"/>
  <c r="I33" i="1"/>
  <c r="I34" i="1"/>
  <c r="I35" i="1"/>
  <c r="I36" i="1"/>
  <c r="I37" i="1"/>
  <c r="I38" i="1"/>
  <c r="I39" i="1"/>
  <c r="I40" i="1"/>
  <c r="H41" i="1"/>
  <c r="I41" i="1" s="1"/>
  <c r="I20" i="1" l="1"/>
  <c r="H14" i="1"/>
  <c r="E9" i="1"/>
  <c r="F14" i="1"/>
</calcChain>
</file>

<file path=xl/sharedStrings.xml><?xml version="1.0" encoding="utf-8"?>
<sst xmlns="http://schemas.openxmlformats.org/spreadsheetml/2006/main" count="49" uniqueCount="44">
  <si>
    <t>тел. 40-55-80, 73-01-64</t>
  </si>
  <si>
    <t>адрес: г.Тула, ул.Марата, д.35а, офис 1</t>
  </si>
  <si>
    <t>Управляющая компания ООО "Внешстрой-Коммунсервис"</t>
  </si>
  <si>
    <t>услуги управляющей компании</t>
  </si>
  <si>
    <t>услуги ИВЦ ЖКХ</t>
  </si>
  <si>
    <t>т.о. и освидетельствование лифта</t>
  </si>
  <si>
    <t>Т.о. газового хозяйства ВДГО</t>
  </si>
  <si>
    <t>страховой полис</t>
  </si>
  <si>
    <t>ремонт и обсл.э/оборудования,ревизия э/щитков</t>
  </si>
  <si>
    <t>ремонт кровли</t>
  </si>
  <si>
    <t>проезд до объектов (ПВС)</t>
  </si>
  <si>
    <t>проверка и очистка вентканалов на газифиц.объектах (ВДПО)</t>
  </si>
  <si>
    <t>обязательное обучение персонала</t>
  </si>
  <si>
    <t>обслуживание и поверка теплосчетчиков</t>
  </si>
  <si>
    <t>израсходовано материалов, спец.одежды</t>
  </si>
  <si>
    <t>з/плата (с налогами)  документоведа</t>
  </si>
  <si>
    <t>з/плата (с налогами)  мастеров, рабочих</t>
  </si>
  <si>
    <t>з/плата (с налогами) дворников, уборщиков подъездов</t>
  </si>
  <si>
    <t>дезинсекция помещений</t>
  </si>
  <si>
    <t>герметизация межпанельных швов</t>
  </si>
  <si>
    <t>вывоз мусора</t>
  </si>
  <si>
    <t>бланки паспортного стола</t>
  </si>
  <si>
    <t>автоуслуги</t>
  </si>
  <si>
    <t xml:space="preserve">аварийное обслуживание </t>
  </si>
  <si>
    <t>Содержание жилого дома, в т.ч.</t>
  </si>
  <si>
    <t>Доходы от договоров,заключ.со сторон.организациями</t>
  </si>
  <si>
    <t xml:space="preserve">Электроэнергия </t>
  </si>
  <si>
    <t>Вода горячая</t>
  </si>
  <si>
    <t>Отопление</t>
  </si>
  <si>
    <t>Канализация, холодная вода</t>
  </si>
  <si>
    <t>ВСЕГО</t>
  </si>
  <si>
    <r>
      <t>Расходы на 1 м</t>
    </r>
    <r>
      <rPr>
        <b/>
        <vertAlign val="superscript"/>
        <sz val="7"/>
        <rFont val="Arial Cyr"/>
        <charset val="204"/>
      </rPr>
      <t>2</t>
    </r>
    <r>
      <rPr>
        <b/>
        <sz val="7"/>
        <rFont val="Arial Cyr"/>
        <charset val="204"/>
      </rPr>
      <t xml:space="preserve"> в месяц</t>
    </r>
  </si>
  <si>
    <t>Израсход-но</t>
  </si>
  <si>
    <t>Получено</t>
  </si>
  <si>
    <t>Начислено</t>
  </si>
  <si>
    <t>Наименование расходов</t>
  </si>
  <si>
    <t>кв.м</t>
  </si>
  <si>
    <t>Общая площадь жилого дома</t>
  </si>
  <si>
    <t>руб.</t>
  </si>
  <si>
    <t>Израсходовано</t>
  </si>
  <si>
    <t>в т.ч. от сторонних организаций</t>
  </si>
  <si>
    <r>
      <t xml:space="preserve">по содержанию и эксплуатации жилого дома по адресу: </t>
    </r>
    <r>
      <rPr>
        <b/>
        <sz val="9"/>
        <rFont val="Arial Cyr"/>
        <charset val="204"/>
      </rPr>
      <t>г.Тула, ул. Замочная 107-a</t>
    </r>
  </si>
  <si>
    <t>управляющей компании ООО "Внешстрой-Коммунсервис" о выполнении условий договора</t>
  </si>
  <si>
    <t xml:space="preserve">ОТЧЕТ за 2012г.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</si>
</sst>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b/>
      <sz val="7"/>
      <name val="Arial Cyr"/>
      <charset val="204"/>
    </font>
    <font>
      <b/>
      <vertAlign val="superscript"/>
      <sz val="7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3" fillId="0" borderId="0" xfId="0" applyNumberFormat="1" applyFont="1" applyBorder="1"/>
    <xf numFmtId="2" fontId="4" fillId="0" borderId="0" xfId="0" applyNumberFormat="1" applyFont="1" applyBorder="1"/>
    <xf numFmtId="2" fontId="3" fillId="0" borderId="1" xfId="0" applyNumberFormat="1" applyFont="1" applyBorder="1"/>
    <xf numFmtId="2" fontId="3" fillId="0" borderId="2" xfId="0" applyNumberFormat="1" applyFont="1" applyBorder="1"/>
    <xf numFmtId="2" fontId="1" fillId="0" borderId="2" xfId="0" applyNumberFormat="1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2" fontId="3" fillId="0" borderId="4" xfId="0" applyNumberFormat="1" applyFont="1" applyBorder="1"/>
    <xf numFmtId="2" fontId="3" fillId="0" borderId="5" xfId="0" applyNumberFormat="1" applyFont="1" applyBorder="1"/>
    <xf numFmtId="2" fontId="1" fillId="0" borderId="5" xfId="0" applyNumberFormat="1" applyFont="1" applyBorder="1"/>
    <xf numFmtId="0" fontId="3" fillId="0" borderId="5" xfId="0" applyFont="1" applyBorder="1" applyAlignment="1">
      <alignment horizontal="left" wrapText="1"/>
    </xf>
    <xf numFmtId="2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2" fontId="3" fillId="0" borderId="9" xfId="0" applyNumberFormat="1" applyFont="1" applyBorder="1"/>
    <xf numFmtId="2" fontId="4" fillId="0" borderId="9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2" fontId="4" fillId="0" borderId="0" xfId="0" applyNumberFormat="1" applyFont="1" applyBorder="1" applyAlignment="1"/>
    <xf numFmtId="2" fontId="4" fillId="2" borderId="11" xfId="0" applyNumberFormat="1" applyFont="1" applyFill="1" applyBorder="1" applyAlignment="1"/>
    <xf numFmtId="2" fontId="4" fillId="2" borderId="2" xfId="0" applyNumberFormat="1" applyFont="1" applyFill="1" applyBorder="1" applyAlignment="1"/>
    <xf numFmtId="2" fontId="4" fillId="2" borderId="2" xfId="0" applyNumberFormat="1" applyFont="1" applyFill="1" applyBorder="1"/>
    <xf numFmtId="0" fontId="4" fillId="0" borderId="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2" fontId="4" fillId="0" borderId="13" xfId="0" applyNumberFormat="1" applyFont="1" applyBorder="1"/>
    <xf numFmtId="2" fontId="4" fillId="2" borderId="0" xfId="0" applyNumberFormat="1" applyFont="1" applyFill="1" applyBorder="1"/>
    <xf numFmtId="2" fontId="4" fillId="2" borderId="14" xfId="0" applyNumberFormat="1" applyFont="1" applyFill="1" applyBorder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2" fontId="4" fillId="0" borderId="16" xfId="0" applyNumberFormat="1" applyFont="1" applyBorder="1"/>
    <xf numFmtId="2" fontId="4" fillId="2" borderId="8" xfId="0" applyNumberFormat="1" applyFont="1" applyFill="1" applyBorder="1"/>
    <xf numFmtId="2" fontId="4" fillId="2" borderId="9" xfId="0" applyNumberFormat="1" applyFont="1" applyFill="1" applyBorder="1"/>
    <xf numFmtId="0" fontId="6" fillId="0" borderId="3" xfId="0" applyFont="1" applyBorder="1" applyAlignment="1">
      <alignment horizontal="center"/>
    </xf>
    <xf numFmtId="2" fontId="4" fillId="2" borderId="8" xfId="0" applyNumberFormat="1" applyFont="1" applyFill="1" applyBorder="1" applyAlignment="1"/>
    <xf numFmtId="2" fontId="4" fillId="2" borderId="5" xfId="0" applyNumberFormat="1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Border="1" applyAlignment="1"/>
    <xf numFmtId="2" fontId="6" fillId="0" borderId="18" xfId="0" applyNumberFormat="1" applyFont="1" applyBorder="1" applyAlignment="1"/>
    <xf numFmtId="0" fontId="6" fillId="0" borderId="18" xfId="0" applyFont="1" applyBorder="1" applyAlignment="1"/>
    <xf numFmtId="0" fontId="6" fillId="0" borderId="18" xfId="0" applyFont="1" applyBorder="1" applyAlignment="1">
      <alignment horizontal="left"/>
    </xf>
    <xf numFmtId="2" fontId="1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2" fillId="0" borderId="0" xfId="0" applyFont="1" applyAlignment="1"/>
    <xf numFmtId="0" fontId="0" fillId="0" borderId="0" xfId="0" applyFont="1" applyAlignment="1"/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selection activeCell="G22" sqref="G22"/>
    </sheetView>
  </sheetViews>
  <sheetFormatPr defaultRowHeight="12" x14ac:dyDescent="0.2"/>
  <cols>
    <col min="1" max="1" width="9.140625" style="2"/>
    <col min="2" max="4" width="9.140625" style="1"/>
    <col min="5" max="5" width="12.140625" style="1" customWidth="1"/>
    <col min="6" max="6" width="11" style="1" customWidth="1"/>
    <col min="7" max="8" width="10.85546875" style="1" customWidth="1"/>
    <col min="9" max="16384" width="9.140625" style="1"/>
  </cols>
  <sheetData>
    <row r="1" spans="1:15" ht="23.25" customHeight="1" x14ac:dyDescent="0.25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5"/>
      <c r="K1" s="76"/>
      <c r="L1" s="75"/>
      <c r="M1" s="75"/>
      <c r="N1" s="75"/>
      <c r="O1" s="75"/>
    </row>
    <row r="2" spans="1:15" ht="17.25" customHeight="1" x14ac:dyDescent="0.2">
      <c r="A2" s="74" t="s">
        <v>42</v>
      </c>
      <c r="B2" s="74"/>
      <c r="C2" s="74"/>
      <c r="D2" s="74"/>
      <c r="E2" s="74"/>
      <c r="F2" s="74"/>
      <c r="G2" s="74"/>
      <c r="H2" s="74"/>
      <c r="I2" s="74"/>
      <c r="J2" s="73"/>
      <c r="K2" s="73"/>
      <c r="L2" s="73"/>
      <c r="M2" s="73"/>
      <c r="N2" s="73"/>
      <c r="O2" s="73"/>
    </row>
    <row r="3" spans="1:15" ht="19.5" customHeight="1" x14ac:dyDescent="0.2">
      <c r="A3" s="74" t="s">
        <v>41</v>
      </c>
      <c r="B3" s="74"/>
      <c r="C3" s="74"/>
      <c r="D3" s="74"/>
      <c r="E3" s="74"/>
      <c r="F3" s="74"/>
      <c r="G3" s="74"/>
      <c r="H3" s="74"/>
      <c r="I3" s="74"/>
      <c r="J3" s="73"/>
      <c r="K3" s="73"/>
      <c r="L3" s="73"/>
      <c r="M3" s="73"/>
      <c r="N3" s="73"/>
      <c r="O3" s="73"/>
    </row>
    <row r="4" spans="1:15" x14ac:dyDescent="0.2">
      <c r="B4" s="2"/>
      <c r="C4" s="2"/>
      <c r="D4" s="2"/>
      <c r="E4" s="2"/>
      <c r="F4" s="2"/>
      <c r="G4" s="2"/>
      <c r="H4" s="2"/>
      <c r="I4" s="2"/>
      <c r="J4" s="73"/>
      <c r="K4" s="73"/>
      <c r="L4" s="73"/>
      <c r="M4" s="73"/>
      <c r="N4" s="73"/>
      <c r="O4" s="73"/>
    </row>
    <row r="5" spans="1:15" x14ac:dyDescent="0.2">
      <c r="B5" s="2"/>
      <c r="C5" s="2"/>
      <c r="D5" s="2"/>
      <c r="E5" s="2"/>
      <c r="F5" s="2"/>
      <c r="G5" s="2"/>
      <c r="H5" s="2"/>
      <c r="I5" s="2"/>
      <c r="J5" s="73"/>
      <c r="K5" s="73"/>
      <c r="L5" s="73"/>
      <c r="M5" s="73"/>
      <c r="N5" s="73"/>
      <c r="O5" s="73"/>
    </row>
    <row r="6" spans="1:15" x14ac:dyDescent="0.2">
      <c r="B6" s="68" t="s">
        <v>34</v>
      </c>
      <c r="C6" s="68"/>
      <c r="D6" s="67"/>
      <c r="E6" s="66">
        <f>SUM(F15:F20)</f>
        <v>5002063.08</v>
      </c>
      <c r="F6" s="1" t="s">
        <v>38</v>
      </c>
    </row>
    <row r="7" spans="1:15" ht="18" customHeight="1" x14ac:dyDescent="0.2">
      <c r="B7" s="68" t="s">
        <v>33</v>
      </c>
      <c r="C7" s="68"/>
      <c r="D7" s="67"/>
      <c r="E7" s="66">
        <f>SUM(G15:G20)</f>
        <v>5020525.79</v>
      </c>
      <c r="F7" s="1" t="s">
        <v>38</v>
      </c>
    </row>
    <row r="8" spans="1:15" x14ac:dyDescent="0.2">
      <c r="B8" s="72" t="s">
        <v>40</v>
      </c>
      <c r="C8" s="71"/>
      <c r="D8" s="70"/>
      <c r="E8" s="69">
        <v>19340</v>
      </c>
      <c r="F8" s="1" t="s">
        <v>38</v>
      </c>
    </row>
    <row r="9" spans="1:15" ht="15.75" customHeight="1" x14ac:dyDescent="0.2">
      <c r="B9" s="68" t="s">
        <v>39</v>
      </c>
      <c r="C9" s="68"/>
      <c r="D9" s="67"/>
      <c r="E9" s="66">
        <f>SUM(H15:H20)</f>
        <v>5917796.7282608701</v>
      </c>
      <c r="F9" s="1" t="s">
        <v>38</v>
      </c>
    </row>
    <row r="12" spans="1:15" ht="15.75" thickBot="1" x14ac:dyDescent="0.3">
      <c r="B12" s="65" t="s">
        <v>37</v>
      </c>
      <c r="C12" s="65"/>
      <c r="D12" s="64"/>
      <c r="E12" s="63"/>
      <c r="F12" s="62">
        <v>8406.1</v>
      </c>
      <c r="G12" s="1" t="s">
        <v>36</v>
      </c>
      <c r="J12" s="5"/>
      <c r="K12" s="5"/>
    </row>
    <row r="13" spans="1:15" ht="18" x14ac:dyDescent="0.2">
      <c r="A13" s="61"/>
      <c r="B13" s="60" t="s">
        <v>35</v>
      </c>
      <c r="C13" s="60"/>
      <c r="D13" s="60"/>
      <c r="E13" s="60"/>
      <c r="F13" s="59" t="s">
        <v>34</v>
      </c>
      <c r="G13" s="59" t="s">
        <v>33</v>
      </c>
      <c r="H13" s="58" t="s">
        <v>32</v>
      </c>
      <c r="I13" s="57" t="s">
        <v>31</v>
      </c>
      <c r="J13" s="50"/>
      <c r="K13" s="49"/>
      <c r="L13" s="49"/>
      <c r="M13" s="48"/>
    </row>
    <row r="14" spans="1:15" x14ac:dyDescent="0.2">
      <c r="A14" s="56"/>
      <c r="B14" s="55" t="s">
        <v>30</v>
      </c>
      <c r="C14" s="54"/>
      <c r="D14" s="54"/>
      <c r="E14" s="53"/>
      <c r="F14" s="52">
        <f>SUM(F15:F20)</f>
        <v>5002063.08</v>
      </c>
      <c r="G14" s="52">
        <f>SUM(G15:G20)</f>
        <v>5020525.79</v>
      </c>
      <c r="H14" s="52">
        <f>SUM(H15:H20)</f>
        <v>5917796.7282608701</v>
      </c>
      <c r="I14" s="51"/>
      <c r="J14" s="50"/>
      <c r="K14" s="49"/>
      <c r="L14" s="49"/>
      <c r="M14" s="48"/>
    </row>
    <row r="15" spans="1:15" x14ac:dyDescent="0.2">
      <c r="A15" s="45"/>
      <c r="B15" s="40" t="s">
        <v>29</v>
      </c>
      <c r="C15" s="39"/>
      <c r="D15" s="39"/>
      <c r="E15" s="38"/>
      <c r="F15" s="47">
        <v>397823.58</v>
      </c>
      <c r="G15" s="47">
        <v>395594.71</v>
      </c>
      <c r="H15" s="47">
        <v>416146.82</v>
      </c>
      <c r="I15" s="42"/>
      <c r="J15" s="7"/>
      <c r="K15" s="7"/>
      <c r="L15" s="7"/>
      <c r="M15" s="7"/>
    </row>
    <row r="16" spans="1:15" x14ac:dyDescent="0.2">
      <c r="A16" s="45"/>
      <c r="B16" s="40" t="s">
        <v>28</v>
      </c>
      <c r="C16" s="39"/>
      <c r="D16" s="39"/>
      <c r="E16" s="38"/>
      <c r="F16" s="47">
        <v>900940.87</v>
      </c>
      <c r="G16" s="47">
        <v>899035.83</v>
      </c>
      <c r="H16" s="36">
        <v>1697443.28</v>
      </c>
      <c r="I16" s="42"/>
      <c r="J16" s="29"/>
      <c r="K16" s="7"/>
      <c r="L16" s="7"/>
      <c r="M16" s="7"/>
    </row>
    <row r="17" spans="1:13" x14ac:dyDescent="0.2">
      <c r="A17" s="45"/>
      <c r="B17" s="40" t="s">
        <v>27</v>
      </c>
      <c r="C17" s="39"/>
      <c r="D17" s="39"/>
      <c r="E17" s="38"/>
      <c r="F17" s="47">
        <v>1115944.46</v>
      </c>
      <c r="G17" s="47">
        <v>1119511.01</v>
      </c>
      <c r="H17" s="46">
        <v>1230152.8400000001</v>
      </c>
      <c r="I17" s="42"/>
      <c r="J17" s="29"/>
      <c r="K17" s="7"/>
      <c r="L17" s="7"/>
      <c r="M17" s="7"/>
    </row>
    <row r="18" spans="1:13" x14ac:dyDescent="0.2">
      <c r="A18" s="45"/>
      <c r="B18" s="40" t="s">
        <v>26</v>
      </c>
      <c r="C18" s="39"/>
      <c r="D18" s="39"/>
      <c r="E18" s="38"/>
      <c r="F18" s="44">
        <f>984476.94+76491.75</f>
        <v>1060968.69</v>
      </c>
      <c r="G18" s="44">
        <f>991292.95+79644.2</f>
        <v>1070937.1499999999</v>
      </c>
      <c r="H18" s="43">
        <v>1077139.8799999999</v>
      </c>
      <c r="I18" s="42"/>
      <c r="J18" s="7"/>
      <c r="K18" s="7"/>
      <c r="L18" s="7"/>
      <c r="M18" s="7"/>
    </row>
    <row r="19" spans="1:13" x14ac:dyDescent="0.2">
      <c r="A19" s="41"/>
      <c r="B19" s="40" t="s">
        <v>25</v>
      </c>
      <c r="C19" s="39"/>
      <c r="D19" s="39"/>
      <c r="E19" s="38"/>
      <c r="F19" s="37"/>
      <c r="G19" s="37">
        <v>19340</v>
      </c>
      <c r="H19" s="36">
        <f>ROUND((G19*0.01),2)</f>
        <v>193.4</v>
      </c>
      <c r="I19" s="35"/>
      <c r="J19" s="7"/>
      <c r="K19" s="7"/>
      <c r="L19" s="7"/>
      <c r="M19" s="7"/>
    </row>
    <row r="20" spans="1:13" ht="12.75" thickBot="1" x14ac:dyDescent="0.25">
      <c r="A20" s="34"/>
      <c r="B20" s="33" t="s">
        <v>24</v>
      </c>
      <c r="C20" s="33"/>
      <c r="D20" s="33"/>
      <c r="E20" s="33"/>
      <c r="F20" s="32">
        <v>1526385.48</v>
      </c>
      <c r="G20" s="32">
        <v>1516107.09</v>
      </c>
      <c r="H20" s="31">
        <f>SUM(H21:H41)</f>
        <v>1496720.5082608697</v>
      </c>
      <c r="I20" s="30">
        <f>SUM(I21:I41)</f>
        <v>14.849999999999998</v>
      </c>
      <c r="J20" s="29"/>
      <c r="K20" s="7"/>
      <c r="L20" s="7"/>
      <c r="M20" s="7"/>
    </row>
    <row r="21" spans="1:13" x14ac:dyDescent="0.2">
      <c r="A21" s="27">
        <v>1</v>
      </c>
      <c r="B21" s="28" t="s">
        <v>23</v>
      </c>
      <c r="C21" s="28"/>
      <c r="D21" s="28"/>
      <c r="E21" s="28"/>
      <c r="F21" s="25"/>
      <c r="G21" s="26"/>
      <c r="H21" s="25">
        <v>7813</v>
      </c>
      <c r="I21" s="13">
        <f>ROUND((H21/F12/12),2)</f>
        <v>0.08</v>
      </c>
      <c r="J21" s="6"/>
      <c r="K21" s="6"/>
      <c r="L21" s="6"/>
      <c r="M21" s="6"/>
    </row>
    <row r="22" spans="1:13" x14ac:dyDescent="0.2">
      <c r="A22" s="27">
        <f>A21+1</f>
        <v>2</v>
      </c>
      <c r="B22" s="20" t="s">
        <v>22</v>
      </c>
      <c r="C22" s="19"/>
      <c r="D22" s="19"/>
      <c r="E22" s="18"/>
      <c r="F22" s="25"/>
      <c r="G22" s="26"/>
      <c r="H22" s="25">
        <v>3771.33</v>
      </c>
      <c r="I22" s="13">
        <f>ROUND((H22/F12/12),2)</f>
        <v>0.04</v>
      </c>
      <c r="J22" s="6"/>
      <c r="K22" s="6"/>
      <c r="L22" s="6"/>
      <c r="M22" s="6"/>
    </row>
    <row r="23" spans="1:13" x14ac:dyDescent="0.2">
      <c r="A23" s="12">
        <f>A22+1</f>
        <v>3</v>
      </c>
      <c r="B23" s="16" t="s">
        <v>21</v>
      </c>
      <c r="C23" s="16"/>
      <c r="D23" s="16"/>
      <c r="E23" s="16"/>
      <c r="F23" s="14"/>
      <c r="G23" s="15"/>
      <c r="H23" s="14">
        <v>1365.4</v>
      </c>
      <c r="I23" s="13">
        <f>ROUND((H23/F12/12),2)</f>
        <v>0.01</v>
      </c>
      <c r="J23" s="6"/>
      <c r="K23" s="6"/>
      <c r="L23" s="6"/>
      <c r="M23" s="6"/>
    </row>
    <row r="24" spans="1:13" x14ac:dyDescent="0.2">
      <c r="A24" s="12">
        <f>A23+1</f>
        <v>4</v>
      </c>
      <c r="B24" s="16" t="s">
        <v>20</v>
      </c>
      <c r="C24" s="16"/>
      <c r="D24" s="16"/>
      <c r="E24" s="16"/>
      <c r="F24" s="14"/>
      <c r="G24" s="15"/>
      <c r="H24" s="14">
        <v>146279.89000000001</v>
      </c>
      <c r="I24" s="13">
        <f>ROUND((H24/F12/12),2)</f>
        <v>1.45</v>
      </c>
      <c r="J24" s="6"/>
      <c r="K24" s="6"/>
      <c r="L24" s="6"/>
      <c r="M24" s="6"/>
    </row>
    <row r="25" spans="1:13" ht="15" x14ac:dyDescent="0.25">
      <c r="A25" s="12">
        <f>A24+1</f>
        <v>5</v>
      </c>
      <c r="B25" s="16" t="s">
        <v>19</v>
      </c>
      <c r="C25" s="24"/>
      <c r="D25" s="24"/>
      <c r="E25" s="24"/>
      <c r="F25" s="14"/>
      <c r="G25" s="15"/>
      <c r="H25" s="14">
        <v>17796</v>
      </c>
      <c r="I25" s="13">
        <f>ROUND((H25/F12/12),2)</f>
        <v>0.18</v>
      </c>
      <c r="J25" s="6"/>
      <c r="K25" s="6"/>
      <c r="L25" s="6"/>
      <c r="M25" s="6"/>
    </row>
    <row r="26" spans="1:13" ht="15" x14ac:dyDescent="0.25">
      <c r="A26" s="12">
        <f>A25+1</f>
        <v>6</v>
      </c>
      <c r="B26" s="16" t="s">
        <v>18</v>
      </c>
      <c r="C26" s="24"/>
      <c r="D26" s="24"/>
      <c r="E26" s="24"/>
      <c r="F26" s="14"/>
      <c r="G26" s="15"/>
      <c r="H26" s="14">
        <v>1194.75</v>
      </c>
      <c r="I26" s="13">
        <f>ROUND((H26/F12/12),2)</f>
        <v>0.01</v>
      </c>
      <c r="J26" s="6"/>
      <c r="K26" s="6"/>
      <c r="L26" s="6"/>
      <c r="M26" s="6"/>
    </row>
    <row r="27" spans="1:13" x14ac:dyDescent="0.2">
      <c r="A27" s="12">
        <f>A26+1</f>
        <v>7</v>
      </c>
      <c r="B27" s="16" t="s">
        <v>17</v>
      </c>
      <c r="C27" s="16"/>
      <c r="D27" s="16"/>
      <c r="E27" s="16"/>
      <c r="F27" s="14"/>
      <c r="G27" s="15"/>
      <c r="H27" s="14">
        <v>251863.25</v>
      </c>
      <c r="I27" s="13">
        <f>ROUND((H27/F12/12),2)</f>
        <v>2.5</v>
      </c>
      <c r="J27" s="6"/>
      <c r="K27" s="6"/>
      <c r="L27" s="6"/>
      <c r="M27" s="6"/>
    </row>
    <row r="28" spans="1:13" x14ac:dyDescent="0.2">
      <c r="A28" s="12">
        <f>A27+1</f>
        <v>8</v>
      </c>
      <c r="B28" s="20" t="s">
        <v>16</v>
      </c>
      <c r="C28" s="19"/>
      <c r="D28" s="19"/>
      <c r="E28" s="18"/>
      <c r="F28" s="14"/>
      <c r="G28" s="15"/>
      <c r="H28" s="14">
        <f>ROUND((F12*30.11),2)-H29</f>
        <v>238565.12000000002</v>
      </c>
      <c r="I28" s="13">
        <f>ROUND((H28/F12/12),2)</f>
        <v>2.37</v>
      </c>
      <c r="J28" s="6"/>
      <c r="K28" s="6"/>
      <c r="L28" s="6"/>
      <c r="M28" s="6"/>
    </row>
    <row r="29" spans="1:13" ht="12" customHeight="1" x14ac:dyDescent="0.2">
      <c r="A29" s="12">
        <f>A28+1</f>
        <v>9</v>
      </c>
      <c r="B29" s="20" t="s">
        <v>15</v>
      </c>
      <c r="C29" s="19"/>
      <c r="D29" s="19"/>
      <c r="E29" s="18"/>
      <c r="F29" s="14"/>
      <c r="G29" s="15"/>
      <c r="H29" s="14">
        <f>ROUND((F12*1.73),2)</f>
        <v>14542.55</v>
      </c>
      <c r="I29" s="13">
        <f>ROUND((H29/F12/12),2)</f>
        <v>0.14000000000000001</v>
      </c>
      <c r="J29" s="6"/>
      <c r="K29" s="6"/>
      <c r="L29" s="6"/>
      <c r="M29" s="6"/>
    </row>
    <row r="30" spans="1:13" ht="12" customHeight="1" x14ac:dyDescent="0.2">
      <c r="A30" s="12">
        <f>A29+1</f>
        <v>10</v>
      </c>
      <c r="B30" s="16" t="s">
        <v>14</v>
      </c>
      <c r="C30" s="16"/>
      <c r="D30" s="16"/>
      <c r="E30" s="16"/>
      <c r="F30" s="15"/>
      <c r="G30" s="15"/>
      <c r="H30" s="14">
        <f>50910.42+2056.93</f>
        <v>52967.35</v>
      </c>
      <c r="I30" s="13">
        <f>ROUND((H30/F12/12),2)</f>
        <v>0.53</v>
      </c>
      <c r="J30" s="6"/>
      <c r="K30" s="6"/>
      <c r="L30" s="6"/>
      <c r="M30" s="6"/>
    </row>
    <row r="31" spans="1:13" ht="12" customHeight="1" x14ac:dyDescent="0.2">
      <c r="A31" s="12">
        <f>A30+1</f>
        <v>11</v>
      </c>
      <c r="B31" s="20" t="s">
        <v>13</v>
      </c>
      <c r="C31" s="19"/>
      <c r="D31" s="19"/>
      <c r="E31" s="18"/>
      <c r="F31" s="15"/>
      <c r="G31" s="15"/>
      <c r="H31" s="14">
        <v>48096.41</v>
      </c>
      <c r="I31" s="13">
        <f>ROUND((H31/F12/12),2)</f>
        <v>0.48</v>
      </c>
      <c r="J31" s="6"/>
      <c r="K31" s="6"/>
      <c r="L31" s="6"/>
      <c r="M31" s="6"/>
    </row>
    <row r="32" spans="1:13" ht="12" customHeight="1" x14ac:dyDescent="0.2">
      <c r="A32" s="12">
        <f>A31+1</f>
        <v>12</v>
      </c>
      <c r="B32" s="20" t="s">
        <v>12</v>
      </c>
      <c r="C32" s="19"/>
      <c r="D32" s="19"/>
      <c r="E32" s="18"/>
      <c r="F32" s="15"/>
      <c r="G32" s="15"/>
      <c r="H32" s="14">
        <v>468.4</v>
      </c>
      <c r="I32" s="13">
        <f>ROUND((H32/F12/12),2)</f>
        <v>0</v>
      </c>
      <c r="J32" s="6"/>
      <c r="K32" s="6"/>
      <c r="L32" s="6"/>
      <c r="M32" s="6"/>
    </row>
    <row r="33" spans="1:18" ht="15" customHeight="1" x14ac:dyDescent="0.2">
      <c r="A33" s="12">
        <f>A32+1</f>
        <v>13</v>
      </c>
      <c r="B33" s="23" t="s">
        <v>11</v>
      </c>
      <c r="C33" s="22"/>
      <c r="D33" s="22"/>
      <c r="E33" s="21"/>
      <c r="F33" s="15"/>
      <c r="G33" s="15"/>
      <c r="H33" s="14">
        <v>6842.88</v>
      </c>
      <c r="I33" s="13">
        <f>ROUND((H33/F12/12),2)</f>
        <v>7.0000000000000007E-2</v>
      </c>
      <c r="J33" s="6"/>
      <c r="K33" s="6"/>
      <c r="L33" s="6"/>
      <c r="M33" s="6"/>
    </row>
    <row r="34" spans="1:18" ht="15" customHeight="1" x14ac:dyDescent="0.2">
      <c r="A34" s="12">
        <f>A33+1</f>
        <v>14</v>
      </c>
      <c r="B34" s="20" t="s">
        <v>10</v>
      </c>
      <c r="C34" s="19"/>
      <c r="D34" s="19"/>
      <c r="E34" s="18"/>
      <c r="F34" s="15"/>
      <c r="G34" s="15"/>
      <c r="H34" s="14">
        <v>262.62</v>
      </c>
      <c r="I34" s="13">
        <f>ROUND((H34/F12/12),2)</f>
        <v>0</v>
      </c>
      <c r="J34" s="6"/>
      <c r="K34" s="6"/>
      <c r="L34" s="6"/>
      <c r="M34" s="6"/>
    </row>
    <row r="35" spans="1:18" ht="12" customHeight="1" x14ac:dyDescent="0.2">
      <c r="A35" s="12">
        <f>A34+1</f>
        <v>15</v>
      </c>
      <c r="B35" s="16" t="s">
        <v>9</v>
      </c>
      <c r="C35" s="16"/>
      <c r="D35" s="16"/>
      <c r="E35" s="16"/>
      <c r="F35" s="15"/>
      <c r="G35" s="15"/>
      <c r="H35" s="14">
        <v>54896</v>
      </c>
      <c r="I35" s="13">
        <f>ROUND((H35/F12/12),2)</f>
        <v>0.54</v>
      </c>
      <c r="J35" s="6"/>
      <c r="K35" s="6"/>
      <c r="L35" s="6"/>
      <c r="M35" s="6"/>
    </row>
    <row r="36" spans="1:18" ht="12" customHeight="1" x14ac:dyDescent="0.2">
      <c r="A36" s="12">
        <f>A35+1</f>
        <v>16</v>
      </c>
      <c r="B36" s="16" t="s">
        <v>8</v>
      </c>
      <c r="C36" s="16"/>
      <c r="D36" s="16"/>
      <c r="E36" s="16"/>
      <c r="F36" s="15"/>
      <c r="G36" s="15"/>
      <c r="H36" s="14">
        <v>600</v>
      </c>
      <c r="I36" s="13">
        <f>ROUND((H36/F12/12),2)</f>
        <v>0.01</v>
      </c>
      <c r="J36" s="6"/>
      <c r="K36" s="6"/>
      <c r="L36" s="6"/>
      <c r="M36" s="6"/>
    </row>
    <row r="37" spans="1:18" ht="12" customHeight="1" x14ac:dyDescent="0.2">
      <c r="A37" s="12">
        <f>A36+1</f>
        <v>17</v>
      </c>
      <c r="B37" s="20" t="s">
        <v>7</v>
      </c>
      <c r="C37" s="19"/>
      <c r="D37" s="19"/>
      <c r="E37" s="18"/>
      <c r="F37" s="15"/>
      <c r="G37" s="15"/>
      <c r="H37" s="14">
        <v>1000</v>
      </c>
      <c r="I37" s="13">
        <f>ROUND((H37/F12/12),2)</f>
        <v>0.01</v>
      </c>
      <c r="J37" s="6"/>
      <c r="K37" s="6"/>
      <c r="L37" s="6"/>
      <c r="M37" s="6"/>
    </row>
    <row r="38" spans="1:18" ht="12" customHeight="1" x14ac:dyDescent="0.2">
      <c r="A38" s="12">
        <f>A37+1</f>
        <v>18</v>
      </c>
      <c r="B38" s="20" t="s">
        <v>6</v>
      </c>
      <c r="C38" s="19"/>
      <c r="D38" s="19"/>
      <c r="E38" s="18"/>
      <c r="F38" s="15"/>
      <c r="G38" s="15"/>
      <c r="H38" s="14">
        <v>31864.15</v>
      </c>
      <c r="I38" s="13">
        <f>ROUND((H38/F12/12),2)</f>
        <v>0.32</v>
      </c>
      <c r="J38" s="6"/>
      <c r="K38" s="6"/>
      <c r="L38" s="6"/>
      <c r="M38" s="6"/>
    </row>
    <row r="39" spans="1:18" ht="12" customHeight="1" x14ac:dyDescent="0.2">
      <c r="A39" s="12">
        <f>A38+1</f>
        <v>19</v>
      </c>
      <c r="B39" s="20" t="s">
        <v>5</v>
      </c>
      <c r="C39" s="19"/>
      <c r="D39" s="19"/>
      <c r="E39" s="18"/>
      <c r="F39" s="15"/>
      <c r="G39" s="15"/>
      <c r="H39" s="14">
        <v>239924.76</v>
      </c>
      <c r="I39" s="13">
        <f>ROUND((H39/F12/12),2)</f>
        <v>2.38</v>
      </c>
      <c r="J39" s="17"/>
      <c r="K39" s="6"/>
      <c r="L39" s="6"/>
      <c r="M39" s="6"/>
    </row>
    <row r="40" spans="1:18" ht="12" customHeight="1" x14ac:dyDescent="0.2">
      <c r="A40" s="12">
        <f>A39+1</f>
        <v>20</v>
      </c>
      <c r="B40" s="16" t="s">
        <v>4</v>
      </c>
      <c r="C40" s="16"/>
      <c r="D40" s="16"/>
      <c r="E40" s="16"/>
      <c r="F40" s="15"/>
      <c r="G40" s="15"/>
      <c r="H40" s="14">
        <v>177512.89</v>
      </c>
      <c r="I40" s="13">
        <f>ROUND((H40/F12/12),2)</f>
        <v>1.76</v>
      </c>
      <c r="J40" s="6"/>
      <c r="K40" s="6"/>
      <c r="L40" s="6"/>
      <c r="M40" s="6"/>
    </row>
    <row r="41" spans="1:18" ht="12" customHeight="1" thickBot="1" x14ac:dyDescent="0.25">
      <c r="A41" s="12">
        <f>A40+1</f>
        <v>21</v>
      </c>
      <c r="B41" s="11" t="s">
        <v>3</v>
      </c>
      <c r="C41" s="11"/>
      <c r="D41" s="11"/>
      <c r="E41" s="11"/>
      <c r="F41" s="10"/>
      <c r="G41" s="10"/>
      <c r="H41" s="9">
        <f>F20/115*15</f>
        <v>199093.75826086957</v>
      </c>
      <c r="I41" s="8">
        <f>ROUND((H41/F12/12),2)</f>
        <v>1.97</v>
      </c>
      <c r="J41" s="6"/>
      <c r="K41" s="6"/>
      <c r="L41" s="6"/>
      <c r="M41" s="7"/>
    </row>
    <row r="42" spans="1:18" ht="12" customHeight="1" x14ac:dyDescent="0.2">
      <c r="J42" s="6"/>
      <c r="K42" s="5"/>
    </row>
    <row r="43" spans="1:18" ht="12" customHeight="1" x14ac:dyDescent="0.2">
      <c r="J43" s="5"/>
      <c r="K43" s="5"/>
    </row>
    <row r="44" spans="1:18" ht="12" customHeight="1" x14ac:dyDescent="0.2">
      <c r="A44" s="4"/>
    </row>
    <row r="45" spans="1:18" ht="12" customHeight="1" x14ac:dyDescent="0.2">
      <c r="A45" s="4"/>
      <c r="E45" s="1" t="s">
        <v>2</v>
      </c>
      <c r="R45" s="3"/>
    </row>
    <row r="46" spans="1:18" ht="12" customHeight="1" x14ac:dyDescent="0.2">
      <c r="A46" s="4"/>
      <c r="E46" s="1" t="s">
        <v>1</v>
      </c>
      <c r="K46" s="3"/>
      <c r="L46" s="3"/>
      <c r="M46" s="3"/>
      <c r="N46" s="3"/>
      <c r="O46" s="3"/>
      <c r="Q46" s="3"/>
    </row>
    <row r="47" spans="1:18" ht="12" customHeight="1" x14ac:dyDescent="0.2">
      <c r="A47" s="4"/>
      <c r="E47" s="1" t="s">
        <v>0</v>
      </c>
      <c r="K47" s="3"/>
      <c r="L47" s="3"/>
      <c r="M47" s="3"/>
      <c r="N47" s="3"/>
      <c r="O47" s="3"/>
      <c r="Q47" s="3"/>
      <c r="R47" s="3"/>
    </row>
    <row r="48" spans="1:18" ht="12" customHeight="1" x14ac:dyDescent="0.2">
      <c r="A48" s="4"/>
      <c r="R48" s="3"/>
    </row>
    <row r="49" ht="12.75" customHeight="1" x14ac:dyDescent="0.2"/>
  </sheetData>
  <mergeCells count="34">
    <mergeCell ref="B33:E33"/>
    <mergeCell ref="B34:E34"/>
    <mergeCell ref="B35:E35"/>
    <mergeCell ref="B36:E36"/>
    <mergeCell ref="B40:E40"/>
    <mergeCell ref="B41:E41"/>
    <mergeCell ref="B9:C9"/>
    <mergeCell ref="B13:E13"/>
    <mergeCell ref="B15:E15"/>
    <mergeCell ref="B16:E16"/>
    <mergeCell ref="B39:E39"/>
    <mergeCell ref="B28:E28"/>
    <mergeCell ref="B29:E29"/>
    <mergeCell ref="B30:E30"/>
    <mergeCell ref="B37:E37"/>
    <mergeCell ref="B38:E38"/>
    <mergeCell ref="B27:E27"/>
    <mergeCell ref="B21:E21"/>
    <mergeCell ref="B23:E23"/>
    <mergeCell ref="B24:E24"/>
    <mergeCell ref="B25:E25"/>
    <mergeCell ref="B26:E26"/>
    <mergeCell ref="B31:E31"/>
    <mergeCell ref="B32:E32"/>
    <mergeCell ref="B17:E17"/>
    <mergeCell ref="B18:E18"/>
    <mergeCell ref="B19:E19"/>
    <mergeCell ref="B20:E20"/>
    <mergeCell ref="B22:E22"/>
    <mergeCell ref="A1:I1"/>
    <mergeCell ref="A2:I2"/>
    <mergeCell ref="A3:I3"/>
    <mergeCell ref="B6:C6"/>
    <mergeCell ref="B7:C7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З.107а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2013-05-23T16:47:25Z</dcterms:created>
  <dcterms:modified xsi:type="dcterms:W3CDTF">2013-05-23T16:47:37Z</dcterms:modified>
</cp:coreProperties>
</file>