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Н.38а" sheetId="1" r:id="rId1"/>
  </sheets>
  <calcPr calcId="145621"/>
</workbook>
</file>

<file path=xl/calcChain.xml><?xml version="1.0" encoding="utf-8"?>
<calcChain xmlns="http://schemas.openxmlformats.org/spreadsheetml/2006/main">
  <c r="F6" i="1" l="1"/>
  <c r="G12" i="1"/>
  <c r="F14" i="1"/>
  <c r="F5" i="1" s="1"/>
  <c r="G14" i="1"/>
  <c r="I17" i="1"/>
  <c r="I16" i="1" s="1"/>
  <c r="A18" i="1"/>
  <c r="I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I19" i="1"/>
  <c r="I20" i="1"/>
  <c r="I21" i="1"/>
  <c r="H22" i="1"/>
  <c r="H16" i="1" s="1"/>
  <c r="I22" i="1"/>
  <c r="H23" i="1"/>
  <c r="I23" i="1"/>
  <c r="H24" i="1"/>
  <c r="I24" i="1" s="1"/>
  <c r="I25" i="1"/>
  <c r="I26" i="1"/>
  <c r="I27" i="1"/>
  <c r="I28" i="1"/>
  <c r="I29" i="1"/>
  <c r="I30" i="1"/>
  <c r="I31" i="1"/>
  <c r="I32" i="1"/>
  <c r="I33" i="1"/>
  <c r="H34" i="1"/>
  <c r="I34" i="1"/>
  <c r="H35" i="1"/>
  <c r="I35" i="1" s="1"/>
  <c r="H12" i="1" l="1"/>
  <c r="F8" i="1"/>
  <c r="F12" i="1"/>
</calcChain>
</file>

<file path=xl/sharedStrings.xml><?xml version="1.0" encoding="utf-8"?>
<sst xmlns="http://schemas.openxmlformats.org/spreadsheetml/2006/main" count="44" uniqueCount="41">
  <si>
    <t>Тел. 40-55-80, 73-01-64</t>
  </si>
  <si>
    <t>Адрес: 300001, г.Тула, ул.Марата, д.35-а, офис 1</t>
  </si>
  <si>
    <t>Управляющая компания ООО"Внешстрой-Коммунсервис"</t>
  </si>
  <si>
    <t>услуги управляющей компании</t>
  </si>
  <si>
    <t>услуги связи</t>
  </si>
  <si>
    <t>услуги ИВЦ</t>
  </si>
  <si>
    <t>услуги автовышки</t>
  </si>
  <si>
    <t>т.о.и освидетельствование лифта</t>
  </si>
  <si>
    <t>т.о. системы авт.пож.сигнализации</t>
  </si>
  <si>
    <t>т.о. наружних газовых сетей (54-ТО)</t>
  </si>
  <si>
    <t>ремонт и обсл.э/оборудования,ревизия э/щитков</t>
  </si>
  <si>
    <t>проезд до объектов</t>
  </si>
  <si>
    <t>поверка и очистка вентканалов на газ.объектах</t>
  </si>
  <si>
    <t>обязательное обучение персонала</t>
  </si>
  <si>
    <t xml:space="preserve">израсходовано материалов, спец.одежды </t>
  </si>
  <si>
    <t>з/плата (с налогами)  документоведа</t>
  </si>
  <si>
    <t>з/плата (с налогами)  мастеров, рабочих</t>
  </si>
  <si>
    <t>з/плата (с нал.) дворников,уборщиков,мус/сборщиков</t>
  </si>
  <si>
    <t>вывоз мусора</t>
  </si>
  <si>
    <t>восстановление уличного освещения</t>
  </si>
  <si>
    <t>бланки паспортного стола</t>
  </si>
  <si>
    <t xml:space="preserve">аварийное обслуживание </t>
  </si>
  <si>
    <t>Содержание жилого дома, в т.ч.</t>
  </si>
  <si>
    <t>Доходы от договоров,заключ.со сторон.организациями</t>
  </si>
  <si>
    <t xml:space="preserve">Электроэнергия </t>
  </si>
  <si>
    <t>Канализация, вода холодная жил.дом</t>
  </si>
  <si>
    <t>ВСЕГО</t>
  </si>
  <si>
    <r>
      <t>Расходы на 1 м</t>
    </r>
    <r>
      <rPr>
        <b/>
        <vertAlign val="superscript"/>
        <sz val="6"/>
        <rFont val="Arial Cyr"/>
        <charset val="204"/>
      </rPr>
      <t>2</t>
    </r>
    <r>
      <rPr>
        <b/>
        <sz val="6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</si>
  <si>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</si>
  <si>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</si>
  <si>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</si>
  <si>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</si>
  <si>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жилого дома</t>
  </si>
  <si>
    <t>руб.</t>
  </si>
  <si>
    <t>Израсходовано</t>
  </si>
  <si>
    <t xml:space="preserve">в т.ч.получено от сторон.организаций                </t>
  </si>
  <si>
    <t>Фактически получено</t>
  </si>
  <si>
    <t>Начислено</t>
  </si>
  <si>
    <r>
      <t xml:space="preserve">по содержанию и эксплуатации жилого дома по адресу: </t>
    </r>
    <r>
      <rPr>
        <b/>
        <sz val="9"/>
        <rFont val="Arial Cyr"/>
        <charset val="204"/>
      </rPr>
      <t>г.Тула, ул. Немцова, 38а</t>
    </r>
  </si>
  <si>
    <t>управляющей компании ООО "Внешстрой-Коммунсервис" о выполнении условий договора</t>
  </si>
  <si>
    <t xml:space="preserve">ОТЧЕТ за  2012 г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</si>
</sst>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b/>
      <vertAlign val="superscript"/>
      <sz val="6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0" fillId="0" borderId="0" xfId="0" applyFont="1" applyAlignment="1"/>
    <xf numFmtId="0" fontId="0" fillId="0" borderId="0" xfId="0" applyFont="1"/>
    <xf numFmtId="2" fontId="0" fillId="0" borderId="0" xfId="0" applyNumberFormat="1" applyFont="1" applyBorder="1" applyAlignment="1"/>
    <xf numFmtId="2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Font="1" applyAlignment="1"/>
    <xf numFmtId="2" fontId="2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0" fontId="10" fillId="0" borderId="2" xfId="0" applyFont="1" applyBorder="1"/>
    <xf numFmtId="2" fontId="10" fillId="0" borderId="2" xfId="0" applyNumberFormat="1" applyFont="1" applyBorder="1"/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5" xfId="0" applyNumberFormat="1" applyFont="1" applyBorder="1"/>
    <xf numFmtId="0" fontId="2" fillId="0" borderId="6" xfId="0" applyFont="1" applyBorder="1"/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10" fillId="0" borderId="6" xfId="0" applyNumberFormat="1" applyFont="1" applyBorder="1"/>
    <xf numFmtId="2" fontId="2" fillId="0" borderId="6" xfId="0" applyNumberFormat="1" applyFont="1" applyBorder="1"/>
    <xf numFmtId="2" fontId="10" fillId="0" borderId="5" xfId="0" applyNumberFormat="1" applyFont="1" applyBorder="1"/>
    <xf numFmtId="2" fontId="2" fillId="0" borderId="10" xfId="0" applyNumberFormat="1" applyFont="1" applyBorder="1"/>
    <xf numFmtId="0" fontId="2" fillId="0" borderId="10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7" fillId="0" borderId="0" xfId="0" applyFont="1" applyBorder="1"/>
    <xf numFmtId="2" fontId="7" fillId="0" borderId="12" xfId="0" applyNumberFormat="1" applyFont="1" applyBorder="1"/>
    <xf numFmtId="2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/>
    <xf numFmtId="2" fontId="7" fillId="2" borderId="13" xfId="0" applyNumberFormat="1" applyFont="1" applyFill="1" applyBorder="1"/>
    <xf numFmtId="0" fontId="7" fillId="0" borderId="1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7" fillId="0" borderId="15" xfId="0" applyNumberFormat="1" applyFont="1" applyBorder="1"/>
    <xf numFmtId="2" fontId="7" fillId="2" borderId="16" xfId="0" applyNumberFormat="1" applyFont="1" applyFill="1" applyBorder="1" applyAlignment="1">
      <alignment horizontal="right"/>
    </xf>
    <xf numFmtId="2" fontId="7" fillId="2" borderId="16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2" fontId="7" fillId="0" borderId="18" xfId="0" applyNumberFormat="1" applyFont="1" applyBorder="1"/>
    <xf numFmtId="2" fontId="7" fillId="2" borderId="6" xfId="0" applyNumberFormat="1" applyFont="1" applyFill="1" applyBorder="1" applyAlignment="1">
      <alignment horizontal="right"/>
    </xf>
    <xf numFmtId="0" fontId="7" fillId="2" borderId="6" xfId="0" applyFont="1" applyFill="1" applyBorder="1"/>
    <xf numFmtId="2" fontId="7" fillId="2" borderId="5" xfId="0" applyNumberFormat="1" applyFont="1" applyFill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6" fillId="0" borderId="0" xfId="0" applyFont="1" applyBorder="1"/>
    <xf numFmtId="0" fontId="7" fillId="0" borderId="6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4" fontId="6" fillId="0" borderId="0" xfId="0" applyNumberFormat="1" applyFont="1"/>
    <xf numFmtId="0" fontId="4" fillId="0" borderId="2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10" fillId="0" borderId="0" xfId="0" applyNumberFormat="1" applyFont="1"/>
    <xf numFmtId="43" fontId="4" fillId="0" borderId="25" xfId="1" applyFont="1" applyBorder="1" applyAlignment="1"/>
    <xf numFmtId="43" fontId="7" fillId="0" borderId="25" xfId="1" applyFont="1" applyBorder="1" applyAlignment="1"/>
    <xf numFmtId="0" fontId="7" fillId="0" borderId="25" xfId="0" applyFont="1" applyBorder="1" applyAlignment="1"/>
    <xf numFmtId="0" fontId="4" fillId="0" borderId="25" xfId="0" applyFont="1" applyBorder="1" applyAlignment="1">
      <alignment horizontal="left"/>
    </xf>
    <xf numFmtId="44" fontId="2" fillId="0" borderId="0" xfId="2" applyFont="1" applyAlignment="1"/>
    <xf numFmtId="44" fontId="7" fillId="0" borderId="0" xfId="2" applyFont="1" applyAlignment="1"/>
    <xf numFmtId="0" fontId="7" fillId="0" borderId="0" xfId="0" applyFont="1" applyAlignme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G18" sqref="G18"/>
    </sheetView>
  </sheetViews>
  <sheetFormatPr defaultRowHeight="12" x14ac:dyDescent="0.2"/>
  <cols>
    <col min="1" max="1" width="3.7109375" style="2" customWidth="1"/>
    <col min="2" max="5" width="9.140625" style="1"/>
    <col min="6" max="6" width="14.28515625" style="1" customWidth="1"/>
    <col min="7" max="7" width="10.85546875" style="1" customWidth="1"/>
    <col min="8" max="8" width="10.42578125" style="1" customWidth="1"/>
    <col min="9" max="9" width="9.85546875" style="1" customWidth="1"/>
    <col min="10" max="16384" width="9.140625" style="1"/>
  </cols>
  <sheetData>
    <row r="1" spans="1:16" ht="23.25" customHeight="1" x14ac:dyDescent="0.25">
      <c r="A1" s="103" t="s">
        <v>40</v>
      </c>
      <c r="B1" s="103"/>
      <c r="C1" s="103"/>
      <c r="D1" s="103"/>
      <c r="E1" s="103"/>
      <c r="F1" s="103"/>
      <c r="G1" s="103"/>
      <c r="H1" s="103"/>
      <c r="I1" s="103"/>
      <c r="J1" s="102"/>
      <c r="K1" s="102"/>
      <c r="L1" s="102"/>
      <c r="M1" s="102"/>
      <c r="N1" s="102"/>
    </row>
    <row r="2" spans="1:16" ht="20.25" customHeight="1" x14ac:dyDescent="0.2">
      <c r="A2" s="101" t="s">
        <v>39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6" ht="19.5" customHeight="1" x14ac:dyDescent="0.2">
      <c r="A3" s="101" t="s">
        <v>38</v>
      </c>
      <c r="B3" s="101"/>
      <c r="C3" s="101"/>
      <c r="D3" s="101"/>
      <c r="E3" s="101"/>
      <c r="F3" s="101"/>
      <c r="G3" s="101"/>
      <c r="H3" s="101"/>
      <c r="I3" s="101"/>
      <c r="J3" s="100"/>
      <c r="K3" s="100"/>
      <c r="L3" s="100"/>
      <c r="M3" s="100"/>
      <c r="N3" s="100"/>
    </row>
    <row r="4" spans="1:16" x14ac:dyDescent="0.2">
      <c r="B4" s="2"/>
      <c r="C4" s="2"/>
      <c r="D4" s="2"/>
      <c r="E4" s="2"/>
      <c r="F4" s="2"/>
      <c r="G4" s="2"/>
      <c r="H4" s="2"/>
      <c r="I4" s="2"/>
      <c r="J4" s="100"/>
      <c r="K4" s="100"/>
      <c r="L4" s="100"/>
      <c r="M4" s="100"/>
      <c r="N4" s="100"/>
    </row>
    <row r="5" spans="1:16" x14ac:dyDescent="0.2">
      <c r="B5" s="94" t="s">
        <v>37</v>
      </c>
      <c r="C5" s="94"/>
      <c r="D5" s="93"/>
      <c r="E5" s="92"/>
      <c r="F5" s="91">
        <f>SUM(F13:F16)</f>
        <v>2394235.04</v>
      </c>
      <c r="G5" s="90" t="s">
        <v>33</v>
      </c>
    </row>
    <row r="6" spans="1:16" ht="19.5" customHeight="1" x14ac:dyDescent="0.2">
      <c r="B6" s="94" t="s">
        <v>36</v>
      </c>
      <c r="C6" s="94"/>
      <c r="D6" s="93"/>
      <c r="E6" s="92"/>
      <c r="F6" s="91">
        <f>SUM(G13:G16)</f>
        <v>2376564.7400000002</v>
      </c>
      <c r="G6" s="90" t="s">
        <v>33</v>
      </c>
    </row>
    <row r="7" spans="1:16" x14ac:dyDescent="0.2">
      <c r="B7" s="99" t="s">
        <v>35</v>
      </c>
      <c r="C7" s="98"/>
      <c r="D7" s="97"/>
      <c r="E7" s="96"/>
      <c r="F7" s="95">
        <v>17940</v>
      </c>
      <c r="G7" s="90" t="s">
        <v>33</v>
      </c>
    </row>
    <row r="8" spans="1:16" ht="16.5" customHeight="1" x14ac:dyDescent="0.2">
      <c r="B8" s="94" t="s">
        <v>34</v>
      </c>
      <c r="C8" s="94"/>
      <c r="D8" s="93"/>
      <c r="E8" s="92"/>
      <c r="F8" s="91">
        <f>SUM(H13:H16)</f>
        <v>2418564.7000000002</v>
      </c>
      <c r="G8" s="90" t="s">
        <v>33</v>
      </c>
    </row>
    <row r="10" spans="1:16" ht="13.5" thickBot="1" x14ac:dyDescent="0.25">
      <c r="B10" s="89"/>
      <c r="C10" s="88"/>
      <c r="D10" s="20"/>
      <c r="E10" s="87"/>
      <c r="F10" s="87"/>
      <c r="G10" s="86" t="s">
        <v>32</v>
      </c>
      <c r="H10" s="86"/>
      <c r="I10" s="85">
        <v>7425</v>
      </c>
    </row>
    <row r="11" spans="1:16" ht="18.75" thickBot="1" x14ac:dyDescent="0.25">
      <c r="A11" s="84"/>
      <c r="B11" s="83" t="s">
        <v>31</v>
      </c>
      <c r="C11" s="83"/>
      <c r="D11" s="83"/>
      <c r="E11" s="83"/>
      <c r="F11" s="82" t="s">
        <v>30</v>
      </c>
      <c r="G11" s="82" t="s">
        <v>29</v>
      </c>
      <c r="H11" s="82" t="s">
        <v>28</v>
      </c>
      <c r="I11" s="81" t="s">
        <v>27</v>
      </c>
      <c r="J11" s="74"/>
      <c r="K11" s="73"/>
      <c r="L11" s="72"/>
    </row>
    <row r="12" spans="1:16" x14ac:dyDescent="0.2">
      <c r="A12" s="80"/>
      <c r="B12" s="79" t="s">
        <v>26</v>
      </c>
      <c r="C12" s="78"/>
      <c r="D12" s="78"/>
      <c r="E12" s="77"/>
      <c r="F12" s="76">
        <f>SUM(F13:F16)</f>
        <v>2394235.04</v>
      </c>
      <c r="G12" s="76">
        <f>SUM(G13:G16)</f>
        <v>2376564.7400000002</v>
      </c>
      <c r="H12" s="76">
        <f>SUM(H13:H16)</f>
        <v>2418564.7000000002</v>
      </c>
      <c r="I12" s="75"/>
      <c r="J12" s="74"/>
      <c r="K12" s="73"/>
      <c r="L12" s="72"/>
    </row>
    <row r="13" spans="1:16" ht="12.75" x14ac:dyDescent="0.2">
      <c r="A13" s="69"/>
      <c r="B13" s="71" t="s">
        <v>25</v>
      </c>
      <c r="C13" s="71"/>
      <c r="D13" s="71"/>
      <c r="E13" s="71"/>
      <c r="F13" s="65">
        <v>375027.63</v>
      </c>
      <c r="G13" s="64">
        <v>347901.85</v>
      </c>
      <c r="H13" s="63">
        <v>366833.09</v>
      </c>
      <c r="I13" s="62"/>
      <c r="J13" s="24"/>
      <c r="K13" s="16"/>
      <c r="L13" s="23"/>
      <c r="N13" s="16"/>
      <c r="O13" s="16"/>
      <c r="P13" s="70"/>
    </row>
    <row r="14" spans="1:16" x14ac:dyDescent="0.2">
      <c r="A14" s="69"/>
      <c r="B14" s="68" t="s">
        <v>24</v>
      </c>
      <c r="C14" s="67"/>
      <c r="D14" s="67"/>
      <c r="E14" s="66"/>
      <c r="F14" s="65">
        <f>567793.89+108031.09</f>
        <v>675824.98</v>
      </c>
      <c r="G14" s="64">
        <f>543550.84+108208.96</f>
        <v>651759.79999999993</v>
      </c>
      <c r="H14" s="63">
        <v>716107.15</v>
      </c>
      <c r="I14" s="62"/>
      <c r="J14" s="16"/>
      <c r="K14" s="16"/>
      <c r="L14" s="48"/>
    </row>
    <row r="15" spans="1:16" x14ac:dyDescent="0.2">
      <c r="A15" s="61"/>
      <c r="B15" s="60" t="s">
        <v>23</v>
      </c>
      <c r="C15" s="59"/>
      <c r="D15" s="59"/>
      <c r="E15" s="58"/>
      <c r="F15" s="57"/>
      <c r="G15" s="57">
        <v>17940</v>
      </c>
      <c r="H15" s="56">
        <v>179.4</v>
      </c>
      <c r="I15" s="55"/>
      <c r="J15" s="16"/>
      <c r="K15" s="16"/>
      <c r="L15" s="48"/>
    </row>
    <row r="16" spans="1:16" ht="12.75" thickBot="1" x14ac:dyDescent="0.25">
      <c r="A16" s="54"/>
      <c r="B16" s="53" t="s">
        <v>22</v>
      </c>
      <c r="C16" s="53"/>
      <c r="D16" s="53"/>
      <c r="E16" s="53"/>
      <c r="F16" s="52">
        <v>1343382.43</v>
      </c>
      <c r="G16" s="51">
        <v>1358963.09</v>
      </c>
      <c r="H16" s="50">
        <f>SUM(H17:H35)</f>
        <v>1335445.0600000003</v>
      </c>
      <c r="I16" s="49">
        <f>SUM(I17:I35)</f>
        <v>14.98</v>
      </c>
      <c r="J16" s="16"/>
      <c r="K16" s="16"/>
      <c r="L16" s="48"/>
    </row>
    <row r="17" spans="1:12" x14ac:dyDescent="0.2">
      <c r="A17" s="47">
        <v>1</v>
      </c>
      <c r="B17" s="46" t="s">
        <v>21</v>
      </c>
      <c r="C17" s="46"/>
      <c r="D17" s="46"/>
      <c r="E17" s="46"/>
      <c r="F17" s="45"/>
      <c r="G17" s="44"/>
      <c r="H17" s="43">
        <v>6611</v>
      </c>
      <c r="I17" s="31">
        <f>ROUND((H17/I10/12),2)</f>
        <v>7.0000000000000007E-2</v>
      </c>
      <c r="J17" s="24"/>
      <c r="K17" s="24"/>
      <c r="L17" s="23"/>
    </row>
    <row r="18" spans="1:12" x14ac:dyDescent="0.2">
      <c r="A18" s="37">
        <f>A17+1</f>
        <v>2</v>
      </c>
      <c r="B18" s="38" t="s">
        <v>20</v>
      </c>
      <c r="C18" s="38"/>
      <c r="D18" s="38"/>
      <c r="E18" s="38"/>
      <c r="F18" s="42"/>
      <c r="G18" s="41"/>
      <c r="H18" s="41">
        <v>1041</v>
      </c>
      <c r="I18" s="31">
        <f>ROUND((H18/I10/12),2)</f>
        <v>0.01</v>
      </c>
      <c r="J18" s="24"/>
      <c r="K18" s="24"/>
      <c r="L18" s="23"/>
    </row>
    <row r="19" spans="1:12" x14ac:dyDescent="0.2">
      <c r="A19" s="37">
        <f>A18+1</f>
        <v>3</v>
      </c>
      <c r="B19" s="36" t="s">
        <v>19</v>
      </c>
      <c r="C19" s="35"/>
      <c r="D19" s="35"/>
      <c r="E19" s="34"/>
      <c r="F19" s="42"/>
      <c r="G19" s="33"/>
      <c r="H19" s="41">
        <v>1461.9</v>
      </c>
      <c r="I19" s="31">
        <f>ROUND((H19/I10/12),2)</f>
        <v>0.02</v>
      </c>
      <c r="J19" s="24"/>
      <c r="K19" s="24"/>
      <c r="L19" s="23"/>
    </row>
    <row r="20" spans="1:12" x14ac:dyDescent="0.2">
      <c r="A20" s="37">
        <f>A19+1</f>
        <v>4</v>
      </c>
      <c r="B20" s="36" t="s">
        <v>18</v>
      </c>
      <c r="C20" s="35"/>
      <c r="D20" s="35"/>
      <c r="E20" s="34"/>
      <c r="F20" s="42"/>
      <c r="G20" s="33"/>
      <c r="H20" s="41">
        <v>176798</v>
      </c>
      <c r="I20" s="31">
        <f>ROUND((H20/I10/12),2)</f>
        <v>1.98</v>
      </c>
      <c r="J20" s="24"/>
      <c r="K20" s="24"/>
      <c r="L20" s="23"/>
    </row>
    <row r="21" spans="1:12" x14ac:dyDescent="0.2">
      <c r="A21" s="37">
        <f>A20+1</f>
        <v>5</v>
      </c>
      <c r="B21" s="38" t="s">
        <v>17</v>
      </c>
      <c r="C21" s="38"/>
      <c r="D21" s="38"/>
      <c r="E21" s="38"/>
      <c r="F21" s="42"/>
      <c r="G21" s="33"/>
      <c r="H21" s="41">
        <v>194822.39999999999</v>
      </c>
      <c r="I21" s="31">
        <f>ROUND((H21/I10/12),2)</f>
        <v>2.19</v>
      </c>
      <c r="K21" s="24"/>
      <c r="L21" s="23"/>
    </row>
    <row r="22" spans="1:12" x14ac:dyDescent="0.2">
      <c r="A22" s="37">
        <f>A21+1</f>
        <v>6</v>
      </c>
      <c r="B22" s="38" t="s">
        <v>16</v>
      </c>
      <c r="C22" s="38"/>
      <c r="D22" s="38"/>
      <c r="E22" s="38"/>
      <c r="F22" s="40"/>
      <c r="G22" s="33"/>
      <c r="H22" s="41">
        <f>ROUND((I10*30.11),2)-H23</f>
        <v>210721.5</v>
      </c>
      <c r="I22" s="31">
        <f>ROUND((H22/I10/12),2)</f>
        <v>2.37</v>
      </c>
      <c r="K22" s="24"/>
      <c r="L22" s="23"/>
    </row>
    <row r="23" spans="1:12" x14ac:dyDescent="0.2">
      <c r="A23" s="37">
        <f>A22+1</f>
        <v>7</v>
      </c>
      <c r="B23" s="38" t="s">
        <v>15</v>
      </c>
      <c r="C23" s="38"/>
      <c r="D23" s="38"/>
      <c r="E23" s="38"/>
      <c r="F23" s="40"/>
      <c r="G23" s="33"/>
      <c r="H23" s="41">
        <f>ROUND((I10*1.73),2)</f>
        <v>12845.25</v>
      </c>
      <c r="I23" s="31">
        <f>ROUND((H23/I10/12),2)</f>
        <v>0.14000000000000001</v>
      </c>
      <c r="K23" s="24"/>
      <c r="L23" s="23"/>
    </row>
    <row r="24" spans="1:12" x14ac:dyDescent="0.2">
      <c r="A24" s="37">
        <f>A23+1</f>
        <v>8</v>
      </c>
      <c r="B24" s="38" t="s">
        <v>14</v>
      </c>
      <c r="C24" s="38"/>
      <c r="D24" s="38"/>
      <c r="E24" s="38"/>
      <c r="F24" s="40"/>
      <c r="G24" s="33"/>
      <c r="H24" s="33">
        <f>35553.07+1816.86</f>
        <v>37369.93</v>
      </c>
      <c r="I24" s="31">
        <f>ROUND((H24/I10/12),2)</f>
        <v>0.42</v>
      </c>
      <c r="K24" s="24"/>
      <c r="L24" s="23"/>
    </row>
    <row r="25" spans="1:12" ht="15" x14ac:dyDescent="0.25">
      <c r="A25" s="37">
        <f>A24+1</f>
        <v>9</v>
      </c>
      <c r="B25" s="36" t="s">
        <v>13</v>
      </c>
      <c r="C25" s="35"/>
      <c r="D25" s="35"/>
      <c r="E25" s="34"/>
      <c r="F25" s="33"/>
      <c r="G25" s="33"/>
      <c r="H25" s="32">
        <v>413.73</v>
      </c>
      <c r="I25" s="31">
        <f>ROUND((H25/I10/12),2)</f>
        <v>0</v>
      </c>
      <c r="J25" s="11"/>
      <c r="K25" s="24"/>
      <c r="L25" s="39"/>
    </row>
    <row r="26" spans="1:12" ht="12" customHeight="1" x14ac:dyDescent="0.2">
      <c r="A26" s="37">
        <f>A25+1</f>
        <v>10</v>
      </c>
      <c r="B26" s="36" t="s">
        <v>12</v>
      </c>
      <c r="C26" s="35"/>
      <c r="D26" s="35"/>
      <c r="E26" s="34"/>
      <c r="F26" s="33"/>
      <c r="G26" s="33"/>
      <c r="H26" s="32">
        <v>7413.12</v>
      </c>
      <c r="I26" s="31">
        <f>ROUND((H26/I10/12),2)</f>
        <v>0.08</v>
      </c>
      <c r="J26" s="24"/>
      <c r="K26" s="24"/>
      <c r="L26" s="23"/>
    </row>
    <row r="27" spans="1:12" ht="12" customHeight="1" x14ac:dyDescent="0.2">
      <c r="A27" s="37">
        <f>A26+1</f>
        <v>11</v>
      </c>
      <c r="B27" s="36" t="s">
        <v>11</v>
      </c>
      <c r="C27" s="35"/>
      <c r="D27" s="35"/>
      <c r="E27" s="34"/>
      <c r="F27" s="33"/>
      <c r="G27" s="33"/>
      <c r="H27" s="32">
        <v>2312.11</v>
      </c>
      <c r="I27" s="31">
        <f>ROUND((H27/I10/12),2)</f>
        <v>0.03</v>
      </c>
      <c r="J27" s="24"/>
      <c r="K27" s="24"/>
      <c r="L27" s="23"/>
    </row>
    <row r="28" spans="1:12" ht="12" customHeight="1" x14ac:dyDescent="0.2">
      <c r="A28" s="37">
        <f>A27+1</f>
        <v>12</v>
      </c>
      <c r="B28" s="36" t="s">
        <v>10</v>
      </c>
      <c r="C28" s="35"/>
      <c r="D28" s="35"/>
      <c r="E28" s="34"/>
      <c r="F28" s="33"/>
      <c r="G28" s="33"/>
      <c r="H28" s="32">
        <v>6312</v>
      </c>
      <c r="I28" s="31">
        <f>ROUND((H28/I10/12),2)</f>
        <v>7.0000000000000007E-2</v>
      </c>
      <c r="J28" s="24"/>
      <c r="K28" s="24"/>
      <c r="L28" s="23"/>
    </row>
    <row r="29" spans="1:12" ht="12.75" customHeight="1" x14ac:dyDescent="0.2">
      <c r="A29" s="37">
        <f>A28+1</f>
        <v>13</v>
      </c>
      <c r="B29" s="36" t="s">
        <v>9</v>
      </c>
      <c r="C29" s="35"/>
      <c r="D29" s="35"/>
      <c r="E29" s="34"/>
      <c r="F29" s="33"/>
      <c r="G29" s="33"/>
      <c r="H29" s="32">
        <v>9735.68</v>
      </c>
      <c r="I29" s="31">
        <f>ROUND((H29/I10/12),2)</f>
        <v>0.11</v>
      </c>
      <c r="J29" s="24"/>
      <c r="K29" s="24"/>
      <c r="L29" s="23"/>
    </row>
    <row r="30" spans="1:12" ht="12" customHeight="1" x14ac:dyDescent="0.2">
      <c r="A30" s="37">
        <f>A29+1</f>
        <v>14</v>
      </c>
      <c r="B30" s="38" t="s">
        <v>8</v>
      </c>
      <c r="C30" s="38"/>
      <c r="D30" s="38"/>
      <c r="E30" s="38"/>
      <c r="F30" s="33"/>
      <c r="G30" s="33"/>
      <c r="H30" s="32">
        <v>94490.52</v>
      </c>
      <c r="I30" s="31">
        <f>ROUND((H30/I10/12),2)</f>
        <v>1.06</v>
      </c>
      <c r="J30" s="24"/>
      <c r="K30" s="24"/>
      <c r="L30" s="23"/>
    </row>
    <row r="31" spans="1:12" ht="12" customHeight="1" x14ac:dyDescent="0.2">
      <c r="A31" s="37">
        <f>A30+1</f>
        <v>15</v>
      </c>
      <c r="B31" s="36" t="s">
        <v>7</v>
      </c>
      <c r="C31" s="35"/>
      <c r="D31" s="35"/>
      <c r="E31" s="34"/>
      <c r="F31" s="33"/>
      <c r="G31" s="33"/>
      <c r="H31" s="32">
        <v>139245.16</v>
      </c>
      <c r="I31" s="31">
        <f>ROUND((H31/I10/12),2)</f>
        <v>1.56</v>
      </c>
      <c r="J31" s="24"/>
      <c r="K31" s="24"/>
      <c r="L31" s="23"/>
    </row>
    <row r="32" spans="1:12" ht="12" customHeight="1" x14ac:dyDescent="0.2">
      <c r="A32" s="37">
        <f>A31+1</f>
        <v>16</v>
      </c>
      <c r="B32" s="36" t="s">
        <v>6</v>
      </c>
      <c r="C32" s="35"/>
      <c r="D32" s="35"/>
      <c r="E32" s="34"/>
      <c r="F32" s="33"/>
      <c r="G32" s="33"/>
      <c r="H32" s="32">
        <v>1750</v>
      </c>
      <c r="I32" s="31">
        <f>ROUND((H32/I10/12),2)</f>
        <v>0.02</v>
      </c>
      <c r="J32" s="24"/>
      <c r="K32" s="24"/>
      <c r="L32" s="23"/>
    </row>
    <row r="33" spans="1:12" ht="15" customHeight="1" x14ac:dyDescent="0.2">
      <c r="A33" s="37">
        <f>A32+1</f>
        <v>17</v>
      </c>
      <c r="B33" s="36" t="s">
        <v>5</v>
      </c>
      <c r="C33" s="35"/>
      <c r="D33" s="35"/>
      <c r="E33" s="34"/>
      <c r="F33" s="33"/>
      <c r="G33" s="33"/>
      <c r="H33" s="32">
        <v>83735.929999999993</v>
      </c>
      <c r="I33" s="31">
        <f>ROUND((H33/I10/12),2)</f>
        <v>0.94</v>
      </c>
      <c r="J33" s="24"/>
      <c r="K33" s="24"/>
      <c r="L33" s="23"/>
    </row>
    <row r="34" spans="1:12" ht="12" customHeight="1" x14ac:dyDescent="0.2">
      <c r="A34" s="37">
        <f>A33+1</f>
        <v>18</v>
      </c>
      <c r="B34" s="36" t="s">
        <v>4</v>
      </c>
      <c r="C34" s="35"/>
      <c r="D34" s="35"/>
      <c r="E34" s="34"/>
      <c r="F34" s="33"/>
      <c r="G34" s="33"/>
      <c r="H34" s="32">
        <f>76.5+5</f>
        <v>81.5</v>
      </c>
      <c r="I34" s="31">
        <f>ROUND((H34/I10/12),2)</f>
        <v>0</v>
      </c>
      <c r="J34" s="24"/>
      <c r="K34" s="24"/>
      <c r="L34" s="23"/>
    </row>
    <row r="35" spans="1:12" ht="12" customHeight="1" thickBot="1" x14ac:dyDescent="0.25">
      <c r="A35" s="30">
        <f>A34+1</f>
        <v>19</v>
      </c>
      <c r="B35" s="29" t="s">
        <v>3</v>
      </c>
      <c r="C35" s="29"/>
      <c r="D35" s="29"/>
      <c r="E35" s="29"/>
      <c r="F35" s="28"/>
      <c r="G35" s="27"/>
      <c r="H35" s="26">
        <f>ROUND((F16/135*35),2)</f>
        <v>348284.33</v>
      </c>
      <c r="I35" s="25">
        <f>ROUND((H35/I10/12),2)</f>
        <v>3.91</v>
      </c>
      <c r="J35" s="24"/>
      <c r="K35" s="24"/>
      <c r="L35" s="23"/>
    </row>
    <row r="36" spans="1:12" ht="12" customHeight="1" x14ac:dyDescent="0.2"/>
    <row r="37" spans="1:12" ht="12" customHeight="1" x14ac:dyDescent="0.2">
      <c r="K37" s="22"/>
    </row>
    <row r="38" spans="1:12" ht="12" customHeight="1" x14ac:dyDescent="0.2"/>
    <row r="39" spans="1:12" ht="12" customHeight="1" x14ac:dyDescent="0.2"/>
    <row r="40" spans="1:12" s="11" customFormat="1" ht="12" customHeight="1" x14ac:dyDescent="0.25">
      <c r="A40" s="18"/>
      <c r="E40" s="1" t="s">
        <v>2</v>
      </c>
      <c r="G40" s="21"/>
      <c r="H40" s="21"/>
      <c r="I40" s="21"/>
    </row>
    <row r="41" spans="1:12" ht="12" customHeight="1" x14ac:dyDescent="0.2">
      <c r="A41" s="5"/>
      <c r="B41" s="19"/>
      <c r="C41" s="19"/>
      <c r="D41" s="19"/>
      <c r="E41" s="20" t="s">
        <v>1</v>
      </c>
      <c r="F41" s="19"/>
      <c r="G41" s="19"/>
      <c r="H41" s="19"/>
    </row>
    <row r="42" spans="1:12" s="11" customFormat="1" ht="12" customHeight="1" x14ac:dyDescent="0.25">
      <c r="A42" s="18"/>
      <c r="E42" s="1" t="s">
        <v>0</v>
      </c>
    </row>
    <row r="43" spans="1:12" ht="12" customHeight="1" x14ac:dyDescent="0.2">
      <c r="A43" s="5"/>
      <c r="B43" s="17"/>
      <c r="C43" s="17"/>
      <c r="D43" s="17"/>
      <c r="E43" s="17"/>
      <c r="F43" s="16"/>
      <c r="G43" s="16"/>
      <c r="H43" s="16"/>
    </row>
    <row r="44" spans="1:12" s="11" customFormat="1" ht="12.75" customHeight="1" x14ac:dyDescent="0.25">
      <c r="A44" s="15"/>
      <c r="B44" s="10"/>
      <c r="C44" s="10"/>
      <c r="D44" s="10"/>
      <c r="E44" s="14"/>
      <c r="F44" s="13"/>
      <c r="G44" s="12"/>
      <c r="H44" s="12"/>
      <c r="I44" s="10"/>
    </row>
    <row r="45" spans="1:12" ht="15" x14ac:dyDescent="0.25">
      <c r="A45" s="5"/>
      <c r="B45" s="11"/>
      <c r="C45" s="11"/>
      <c r="D45" s="11"/>
      <c r="E45" s="11"/>
      <c r="F45" s="11"/>
      <c r="G45" s="10"/>
      <c r="H45" s="10"/>
      <c r="I45" s="10"/>
    </row>
    <row r="56" spans="1:14" ht="20.25" x14ac:dyDescent="0.3">
      <c r="B56" s="9"/>
      <c r="D56" s="8"/>
      <c r="E56" s="8"/>
    </row>
    <row r="57" spans="1:14" s="4" customFormat="1" x14ac:dyDescent="0.2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s="4" customFormat="1" x14ac:dyDescent="0.2">
      <c r="A58" s="5"/>
    </row>
    <row r="59" spans="1:14" s="4" customFormat="1" x14ac:dyDescent="0.2">
      <c r="A59" s="5"/>
      <c r="B59" s="6"/>
      <c r="C59" s="6"/>
      <c r="D59" s="6"/>
      <c r="E59" s="6"/>
    </row>
    <row r="60" spans="1:14" s="4" customFormat="1" ht="15" x14ac:dyDescent="0.25">
      <c r="A60" s="5"/>
      <c r="B60" s="3"/>
      <c r="C60" s="3"/>
      <c r="D60" s="3"/>
      <c r="E60" s="3"/>
    </row>
    <row r="61" spans="1:14" ht="15" x14ac:dyDescent="0.25">
      <c r="B61" s="3"/>
      <c r="C61" s="3"/>
      <c r="D61" s="3"/>
      <c r="E61" s="3"/>
    </row>
    <row r="62" spans="1:14" ht="15" x14ac:dyDescent="0.25">
      <c r="B62" s="3"/>
      <c r="C62" s="3"/>
      <c r="D62" s="3"/>
      <c r="E62" s="3"/>
    </row>
    <row r="63" spans="1:14" ht="15" x14ac:dyDescent="0.25">
      <c r="B63" s="3"/>
      <c r="C63" s="3"/>
      <c r="D63" s="3"/>
      <c r="E63" s="3"/>
    </row>
    <row r="64" spans="1:14" ht="15" x14ac:dyDescent="0.25">
      <c r="B64" s="3"/>
      <c r="C64" s="3"/>
      <c r="D64" s="3"/>
      <c r="E64" s="3"/>
    </row>
    <row r="65" spans="2:5" ht="15" x14ac:dyDescent="0.25">
      <c r="B65" s="3"/>
      <c r="C65" s="3"/>
      <c r="D65" s="3"/>
      <c r="E65" s="3"/>
    </row>
    <row r="66" spans="2:5" ht="15" x14ac:dyDescent="0.25">
      <c r="B66" s="3"/>
      <c r="C66" s="3"/>
      <c r="D66" s="3"/>
      <c r="E66" s="3"/>
    </row>
    <row r="67" spans="2:5" ht="15" x14ac:dyDescent="0.25">
      <c r="B67" s="3"/>
      <c r="C67" s="3"/>
      <c r="D67" s="3"/>
      <c r="E67" s="3"/>
    </row>
    <row r="68" spans="2:5" ht="15" x14ac:dyDescent="0.25">
      <c r="B68" s="3"/>
      <c r="C68" s="3"/>
      <c r="D68" s="3"/>
      <c r="E68" s="3"/>
    </row>
    <row r="69" spans="2:5" ht="15" x14ac:dyDescent="0.25">
      <c r="B69" s="3"/>
      <c r="C69" s="3"/>
      <c r="D69" s="3"/>
      <c r="E69" s="3"/>
    </row>
    <row r="70" spans="2:5" ht="15" x14ac:dyDescent="0.25">
      <c r="B70" s="3"/>
      <c r="C70" s="3"/>
      <c r="D70" s="3"/>
      <c r="E70" s="3"/>
    </row>
    <row r="71" spans="2:5" ht="15" x14ac:dyDescent="0.25">
      <c r="B71" s="3"/>
      <c r="C71" s="3"/>
      <c r="D71" s="3"/>
      <c r="E71" s="3"/>
    </row>
    <row r="72" spans="2:5" ht="15" x14ac:dyDescent="0.25">
      <c r="B72" s="3"/>
      <c r="C72" s="3"/>
      <c r="D72" s="3"/>
      <c r="E72" s="3"/>
    </row>
    <row r="73" spans="2:5" ht="15" x14ac:dyDescent="0.25">
      <c r="B73" s="3"/>
      <c r="C73" s="3"/>
      <c r="D73" s="3"/>
      <c r="E73" s="3"/>
    </row>
    <row r="74" spans="2:5" ht="15" x14ac:dyDescent="0.25">
      <c r="B74" s="3"/>
      <c r="C74" s="3"/>
      <c r="D74" s="3"/>
      <c r="E74" s="3"/>
    </row>
    <row r="75" spans="2:5" ht="15" x14ac:dyDescent="0.25">
      <c r="B75" s="3"/>
      <c r="C75" s="3"/>
      <c r="D75" s="3"/>
      <c r="E75" s="3"/>
    </row>
  </sheetData>
  <mergeCells count="53">
    <mergeCell ref="B15:E15"/>
    <mergeCell ref="B16:E16"/>
    <mergeCell ref="E10:F10"/>
    <mergeCell ref="G10:H10"/>
    <mergeCell ref="B11:E11"/>
    <mergeCell ref="B12:E12"/>
    <mergeCell ref="B13:E13"/>
    <mergeCell ref="B14:E14"/>
    <mergeCell ref="A1:I1"/>
    <mergeCell ref="A2:I2"/>
    <mergeCell ref="A3:I3"/>
    <mergeCell ref="B5:C5"/>
    <mergeCell ref="B6:C6"/>
    <mergeCell ref="B8:C8"/>
    <mergeCell ref="B29:E29"/>
    <mergeCell ref="B30:E30"/>
    <mergeCell ref="B31:E31"/>
    <mergeCell ref="B32:E32"/>
    <mergeCell ref="B33:E33"/>
    <mergeCell ref="B18:E18"/>
    <mergeCell ref="B19:E19"/>
    <mergeCell ref="B61:E61"/>
    <mergeCell ref="B65:E65"/>
    <mergeCell ref="B66:E66"/>
    <mergeCell ref="B67:E67"/>
    <mergeCell ref="B68:E68"/>
    <mergeCell ref="B69:E69"/>
    <mergeCell ref="B75:E75"/>
    <mergeCell ref="B62:E62"/>
    <mergeCell ref="B63:E63"/>
    <mergeCell ref="B64:E64"/>
    <mergeCell ref="A44:D44"/>
    <mergeCell ref="B70:E70"/>
    <mergeCell ref="B71:E71"/>
    <mergeCell ref="B72:E72"/>
    <mergeCell ref="B73:E73"/>
    <mergeCell ref="B74:E74"/>
    <mergeCell ref="B22:E22"/>
    <mergeCell ref="B23:E23"/>
    <mergeCell ref="B24:E24"/>
    <mergeCell ref="B25:E25"/>
    <mergeCell ref="B26:E26"/>
    <mergeCell ref="B27:E27"/>
    <mergeCell ref="B17:E17"/>
    <mergeCell ref="G44:I44"/>
    <mergeCell ref="G45:I45"/>
    <mergeCell ref="B59:E59"/>
    <mergeCell ref="B60:E60"/>
    <mergeCell ref="B34:E34"/>
    <mergeCell ref="B35:E35"/>
    <mergeCell ref="B28:E28"/>
    <mergeCell ref="B20:E20"/>
    <mergeCell ref="B21:E21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Н.38а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2013-05-23T16:50:12Z</dcterms:created>
  <dcterms:modified xsi:type="dcterms:W3CDTF">2013-05-23T16:50:18Z</dcterms:modified>
</cp:coreProperties>
</file>