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7995"/>
  </bookViews>
  <sheets>
    <sheet name="М.35в" sheetId="1" r:id="rId1"/>
  </sheets>
  <calcPr calcId="145621"/>
</workbook>
</file>

<file path=xl/calcChain.xml><?xml version="1.0" encoding="utf-8"?>
<calcChain xmlns="http://schemas.openxmlformats.org/spreadsheetml/2006/main">
  <c r="I9" i="1" l="1"/>
  <c r="I20" i="1" s="1"/>
  <c r="F15" i="1"/>
  <c r="E5" i="1" s="1"/>
  <c r="G15" i="1"/>
  <c r="E6" i="1" s="1"/>
  <c r="H15" i="1"/>
  <c r="F16" i="1"/>
  <c r="G16" i="1"/>
  <c r="H16" i="1"/>
  <c r="F17" i="1"/>
  <c r="G17" i="1"/>
  <c r="H17" i="1"/>
  <c r="H18" i="1"/>
  <c r="F19" i="1"/>
  <c r="G19" i="1"/>
  <c r="A21" i="1"/>
  <c r="I21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I23" i="1"/>
  <c r="I25" i="1"/>
  <c r="H27" i="1"/>
  <c r="I27" i="1" s="1"/>
  <c r="H28" i="1"/>
  <c r="I28" i="1"/>
  <c r="I30" i="1"/>
  <c r="I32" i="1"/>
  <c r="I34" i="1"/>
  <c r="I36" i="1"/>
  <c r="I38" i="1"/>
  <c r="H39" i="1"/>
  <c r="I40" i="1"/>
  <c r="H41" i="1"/>
  <c r="I41" i="1"/>
  <c r="H19" i="1" l="1"/>
  <c r="H13" i="1" s="1"/>
  <c r="I39" i="1"/>
  <c r="I37" i="1"/>
  <c r="I35" i="1"/>
  <c r="I33" i="1"/>
  <c r="I31" i="1"/>
  <c r="I29" i="1"/>
  <c r="I26" i="1"/>
  <c r="I24" i="1"/>
  <c r="I22" i="1"/>
  <c r="I19" i="1" s="1"/>
  <c r="G13" i="1"/>
  <c r="F13" i="1"/>
  <c r="E8" i="1" l="1"/>
</calcChain>
</file>

<file path=xl/sharedStrings.xml><?xml version="1.0" encoding="utf-8"?>
<sst xmlns="http://schemas.openxmlformats.org/spreadsheetml/2006/main" count="52" uniqueCount="49">
  <si>
    <t>тел. 40-55-80, 73-01-64</t>
  </si>
  <si>
    <t>адрес: г.Тула, ул.Марата, д.35а, офис1</t>
  </si>
  <si>
    <t>Управляющая компания ООО "Внешстрой-Коммунсервис"</t>
  </si>
  <si>
    <t>услуги управляющей компании</t>
  </si>
  <si>
    <t>услуги ИВЦ ЖКХ</t>
  </si>
  <si>
    <t>т.о. и освидетельствование лифта</t>
  </si>
  <si>
    <t>т.о.электротехнического оборудования</t>
  </si>
  <si>
    <t>Т.о. наружных газовых сетей (54-ТО)</t>
  </si>
  <si>
    <t>Т.о. газового хозяйства ВДГО</t>
  </si>
  <si>
    <t>страховой полис</t>
  </si>
  <si>
    <t>проезд до объектов (ПВС)</t>
  </si>
  <si>
    <t>проверка и очистка вентканалов на г/об.(ВДПО)</t>
  </si>
  <si>
    <t>поверка средств измерений</t>
  </si>
  <si>
    <t>обязательное обучение персонала</t>
  </si>
  <si>
    <t>обслуживание теплосчетчиков</t>
  </si>
  <si>
    <t>Мех.уборка придомовой территории</t>
  </si>
  <si>
    <t xml:space="preserve">израсходовано материалов, спец.одежды </t>
  </si>
  <si>
    <t>з/плата (с налогами)  документоведа</t>
  </si>
  <si>
    <t>з/плата (с налогами)  мастеров, рабочих</t>
  </si>
  <si>
    <t>з/плата (с нал.) дворников,уборщиков,мус/сборщиков</t>
  </si>
  <si>
    <t>демеркуризация люмин.и ртутных ламп</t>
  </si>
  <si>
    <t>вывоз мусора</t>
  </si>
  <si>
    <t>бланки паспортного стола</t>
  </si>
  <si>
    <t>автоуслуги</t>
  </si>
  <si>
    <t xml:space="preserve">аварийное обслуживание </t>
  </si>
  <si>
    <t>Содержание здания, в т.ч. офисов</t>
  </si>
  <si>
    <t>Доходы от договоров,заключ.со сторон.организациями</t>
  </si>
  <si>
    <t xml:space="preserve">Электроэнергия </t>
  </si>
  <si>
    <t xml:space="preserve">Вода горячая </t>
  </si>
  <si>
    <t xml:space="preserve">Отопление </t>
  </si>
  <si>
    <t xml:space="preserve">Канализация, вода холодная </t>
  </si>
  <si>
    <t>ВСЕГО</t>
  </si>
  <si>
    <t xml:space="preserve">    </t>
  </si>
  <si>
    <r>
      <t>Расходы на 1 м</t>
    </r>
    <r>
      <rPr>
        <b/>
        <vertAlign val="superscript"/>
        <sz val="7"/>
        <rFont val="Arial Cyr"/>
        <charset val="204"/>
      </rPr>
      <t>2</t>
    </r>
    <r>
      <rPr>
        <b/>
        <sz val="7"/>
        <rFont val="Arial Cyr"/>
        <charset val="204"/>
      </rPr>
      <t xml:space="preserve"> в месяц</t>
    </r>
  </si>
  <si>
    <t>Израсход-но
за 2012год</t>
  </si>
  <si>
    <t>Получено
за 2012год</t>
  </si>
  <si>
    <t>Начислено
за 2012год</t>
  </si>
  <si>
    <t>Наименование расходов</t>
  </si>
  <si>
    <t>Площадь жилого дома</t>
  </si>
  <si>
    <t>Площадь офисов</t>
  </si>
  <si>
    <t>Общая площадь</t>
  </si>
  <si>
    <t>руб.</t>
  </si>
  <si>
    <t>Израсходовано</t>
  </si>
  <si>
    <t>в т.ч.получено от стор.организаций</t>
  </si>
  <si>
    <t>Фактически получено</t>
  </si>
  <si>
    <t>Начислено</t>
  </si>
  <si>
    <r>
      <t xml:space="preserve">по содержанию и эксплуатации жилого дома по адресу: </t>
    </r>
    <r>
      <rPr>
        <b/>
        <sz val="10"/>
        <rFont val="Arial Cyr"/>
        <charset val="204"/>
      </rPr>
      <t>г.Тула, ул. Марата, 35-в</t>
    </r>
  </si>
  <si>
    <t>управляющей компании ООО "Внешстрой-Коммунсервис" о выполнении условий договора</t>
  </si>
  <si>
    <t xml:space="preserve">ОТЧЕТ за 2012 г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</si>
</sst>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7"/>
      <name val="Arial Cyr"/>
      <charset val="204"/>
    </font>
    <font>
      <b/>
      <sz val="9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b/>
      <vertAlign val="superscript"/>
      <sz val="7"/>
      <name val="Arial Cyr"/>
      <charset val="204"/>
    </font>
    <font>
      <b/>
      <sz val="6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0" fillId="0" borderId="0" xfId="0" applyFont="1" applyAlignment="1"/>
    <xf numFmtId="0" fontId="0" fillId="0" borderId="0" xfId="0" applyFont="1"/>
    <xf numFmtId="2" fontId="0" fillId="0" borderId="0" xfId="0" applyNumberFormat="1" applyFont="1" applyBorder="1" applyAlignment="1"/>
    <xf numFmtId="2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/>
    <xf numFmtId="2" fontId="1" fillId="0" borderId="0" xfId="0" applyNumberFormat="1" applyFont="1"/>
    <xf numFmtId="2" fontId="1" fillId="0" borderId="1" xfId="0" applyNumberFormat="1" applyFont="1" applyBorder="1"/>
    <xf numFmtId="2" fontId="1" fillId="0" borderId="2" xfId="0" applyNumberFormat="1" applyFont="1" applyBorder="1"/>
    <xf numFmtId="0" fontId="6" fillId="0" borderId="2" xfId="0" applyFont="1" applyBorder="1"/>
    <xf numFmtId="2" fontId="6" fillId="0" borderId="2" xfId="0" applyNumberFormat="1" applyFont="1" applyBorder="1"/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center"/>
    </xf>
    <xf numFmtId="2" fontId="1" fillId="0" borderId="7" xfId="0" applyNumberFormat="1" applyFont="1" applyBorder="1"/>
    <xf numFmtId="2" fontId="1" fillId="0" borderId="8" xfId="0" applyNumberFormat="1" applyFont="1" applyBorder="1"/>
    <xf numFmtId="0" fontId="1" fillId="0" borderId="9" xfId="0" applyFont="1" applyBorder="1"/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2" fontId="6" fillId="0" borderId="9" xfId="0" applyNumberFormat="1" applyFont="1" applyBorder="1"/>
    <xf numFmtId="2" fontId="1" fillId="0" borderId="9" xfId="0" applyNumberFormat="1" applyFont="1" applyBorder="1"/>
    <xf numFmtId="2" fontId="6" fillId="0" borderId="8" xfId="0" applyNumberFormat="1" applyFont="1" applyBorder="1"/>
    <xf numFmtId="0" fontId="1" fillId="0" borderId="12" xfId="0" applyFont="1" applyBorder="1"/>
    <xf numFmtId="2" fontId="1" fillId="0" borderId="12" xfId="0" applyNumberFormat="1" applyFont="1" applyBorder="1"/>
    <xf numFmtId="0" fontId="6" fillId="0" borderId="13" xfId="0" applyFont="1" applyBorder="1"/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6" xfId="0" applyFont="1" applyBorder="1" applyAlignment="1">
      <alignment horizontal="center"/>
    </xf>
    <xf numFmtId="2" fontId="1" fillId="0" borderId="17" xfId="0" applyNumberFormat="1" applyFont="1" applyBorder="1"/>
    <xf numFmtId="2" fontId="1" fillId="0" borderId="18" xfId="0" applyNumberFormat="1" applyFont="1" applyBorder="1"/>
    <xf numFmtId="0" fontId="1" fillId="0" borderId="18" xfId="0" applyFont="1" applyBorder="1"/>
    <xf numFmtId="0" fontId="6" fillId="0" borderId="18" xfId="0" applyFont="1" applyBorder="1"/>
    <xf numFmtId="0" fontId="6" fillId="0" borderId="19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center"/>
    </xf>
    <xf numFmtId="2" fontId="7" fillId="0" borderId="23" xfId="0" applyNumberFormat="1" applyFont="1" applyBorder="1"/>
    <xf numFmtId="2" fontId="7" fillId="2" borderId="2" xfId="0" applyNumberFormat="1" applyFont="1" applyFill="1" applyBorder="1"/>
    <xf numFmtId="2" fontId="7" fillId="2" borderId="5" xfId="0" applyNumberFormat="1" applyFont="1" applyFill="1" applyBorder="1"/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2" fontId="7" fillId="0" borderId="28" xfId="0" applyNumberFormat="1" applyFont="1" applyBorder="1"/>
    <xf numFmtId="2" fontId="7" fillId="2" borderId="29" xfId="0" applyNumberFormat="1" applyFont="1" applyFill="1" applyBorder="1"/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0" xfId="0" applyFont="1" applyFill="1" applyBorder="1"/>
    <xf numFmtId="2" fontId="7" fillId="0" borderId="31" xfId="0" applyNumberFormat="1" applyFont="1" applyBorder="1"/>
    <xf numFmtId="0" fontId="7" fillId="2" borderId="9" xfId="0" applyFont="1" applyFill="1" applyBorder="1"/>
    <xf numFmtId="2" fontId="7" fillId="2" borderId="8" xfId="0" applyNumberFormat="1" applyFont="1" applyFill="1" applyBorder="1"/>
    <xf numFmtId="0" fontId="1" fillId="0" borderId="6" xfId="0" applyFont="1" applyBorder="1" applyAlignment="1">
      <alignment horizontal="center"/>
    </xf>
    <xf numFmtId="0" fontId="7" fillId="0" borderId="0" xfId="0" applyFont="1" applyFill="1" applyBorder="1"/>
    <xf numFmtId="0" fontId="7" fillId="3" borderId="10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1" fillId="0" borderId="16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7" fillId="0" borderId="25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11" fillId="0" borderId="0" xfId="0" applyFont="1"/>
    <xf numFmtId="16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11" xfId="0" applyNumberFormat="1" applyFont="1" applyBorder="1"/>
    <xf numFmtId="0" fontId="3" fillId="0" borderId="11" xfId="0" applyFont="1" applyBorder="1" applyAlignment="1">
      <alignment horizontal="right"/>
    </xf>
    <xf numFmtId="0" fontId="1" fillId="0" borderId="11" xfId="0" applyFont="1" applyBorder="1"/>
    <xf numFmtId="2" fontId="7" fillId="0" borderId="0" xfId="0" applyNumberFormat="1" applyFont="1" applyAlignment="1"/>
    <xf numFmtId="0" fontId="7" fillId="0" borderId="0" xfId="0" applyFont="1" applyAlignment="1"/>
    <xf numFmtId="0" fontId="3" fillId="0" borderId="0" xfId="0" applyFont="1" applyAlignment="1">
      <alignment horizontal="left"/>
    </xf>
    <xf numFmtId="164" fontId="3" fillId="0" borderId="15" xfId="0" applyNumberFormat="1" applyFont="1" applyBorder="1"/>
    <xf numFmtId="0" fontId="3" fillId="0" borderId="15" xfId="0" applyFont="1" applyBorder="1" applyAlignment="1">
      <alignment horizontal="right"/>
    </xf>
    <xf numFmtId="0" fontId="1" fillId="0" borderId="15" xfId="0" applyFont="1" applyBorder="1"/>
    <xf numFmtId="2" fontId="3" fillId="0" borderId="15" xfId="0" applyNumberFormat="1" applyFont="1" applyBorder="1" applyAlignment="1"/>
    <xf numFmtId="0" fontId="7" fillId="0" borderId="15" xfId="0" applyFont="1" applyBorder="1" applyAlignment="1"/>
    <xf numFmtId="0" fontId="3" fillId="0" borderId="15" xfId="0" applyFont="1" applyBorder="1" applyAlignment="1">
      <alignment horizontal="left"/>
    </xf>
    <xf numFmtId="2" fontId="1" fillId="0" borderId="0" xfId="0" applyNumberFormat="1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 applyAlignment="1">
      <alignment horizontal="center"/>
    </xf>
    <xf numFmtId="0" fontId="12" fillId="0" borderId="0" xfId="0" applyFont="1" applyAlignment="1"/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workbookViewId="0">
      <selection activeCell="G21" sqref="G21"/>
    </sheetView>
  </sheetViews>
  <sheetFormatPr defaultRowHeight="12" x14ac:dyDescent="0.2"/>
  <cols>
    <col min="1" max="1" width="3.42578125" style="2" customWidth="1"/>
    <col min="2" max="4" width="9.140625" style="1"/>
    <col min="5" max="5" width="13.140625" style="1" customWidth="1"/>
    <col min="6" max="6" width="12" style="1" customWidth="1"/>
    <col min="7" max="7" width="10.5703125" style="1" customWidth="1"/>
    <col min="8" max="8" width="11.5703125" style="1" customWidth="1"/>
    <col min="9" max="9" width="10.7109375" style="1" customWidth="1"/>
    <col min="10" max="16384" width="9.140625" style="1"/>
  </cols>
  <sheetData>
    <row r="1" spans="1:11" ht="25.5" customHeight="1" x14ac:dyDescent="0.25">
      <c r="A1" s="108" t="s">
        <v>48</v>
      </c>
      <c r="B1" s="108"/>
      <c r="C1" s="108"/>
      <c r="D1" s="108"/>
      <c r="E1" s="108"/>
      <c r="F1" s="108"/>
      <c r="G1" s="108"/>
      <c r="H1" s="108"/>
      <c r="I1" s="108"/>
      <c r="J1" s="107"/>
      <c r="K1" s="107"/>
    </row>
    <row r="2" spans="1:11" ht="20.25" customHeight="1" x14ac:dyDescent="0.25">
      <c r="A2" s="106" t="s">
        <v>47</v>
      </c>
      <c r="B2" s="106"/>
      <c r="C2" s="106"/>
      <c r="D2" s="106"/>
      <c r="E2" s="106"/>
      <c r="F2" s="106"/>
      <c r="G2" s="106"/>
      <c r="H2" s="106"/>
      <c r="I2" s="106"/>
      <c r="J2" s="105"/>
      <c r="K2" s="105"/>
    </row>
    <row r="3" spans="1:11" ht="20.25" customHeight="1" x14ac:dyDescent="0.25">
      <c r="A3" s="106" t="s">
        <v>46</v>
      </c>
      <c r="B3" s="106"/>
      <c r="C3" s="106"/>
      <c r="D3" s="106"/>
      <c r="E3" s="106"/>
      <c r="F3" s="106"/>
      <c r="G3" s="106"/>
      <c r="H3" s="106"/>
      <c r="I3" s="106"/>
      <c r="J3" s="105"/>
      <c r="K3" s="105"/>
    </row>
    <row r="4" spans="1:11" x14ac:dyDescent="0.2"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.75" customHeight="1" x14ac:dyDescent="0.2">
      <c r="B5" s="102" t="s">
        <v>45</v>
      </c>
      <c r="C5" s="102"/>
      <c r="D5" s="101"/>
      <c r="E5" s="100">
        <f>SUM(F14:F19)</f>
        <v>1267972.25</v>
      </c>
      <c r="F5" s="1" t="s">
        <v>41</v>
      </c>
    </row>
    <row r="6" spans="1:11" ht="18" customHeight="1" x14ac:dyDescent="0.2">
      <c r="B6" s="102" t="s">
        <v>44</v>
      </c>
      <c r="C6" s="102"/>
      <c r="D6" s="101"/>
      <c r="E6" s="100">
        <f>SUM(G14:G19)</f>
        <v>1293970.28</v>
      </c>
      <c r="F6" s="1" t="s">
        <v>41</v>
      </c>
    </row>
    <row r="7" spans="1:11" x14ac:dyDescent="0.2">
      <c r="B7" s="104" t="s">
        <v>43</v>
      </c>
      <c r="C7" s="96"/>
      <c r="D7" s="95"/>
      <c r="E7" s="103">
        <v>19340</v>
      </c>
      <c r="F7" s="1" t="s">
        <v>41</v>
      </c>
    </row>
    <row r="8" spans="1:11" ht="20.25" customHeight="1" x14ac:dyDescent="0.2">
      <c r="B8" s="102" t="s">
        <v>42</v>
      </c>
      <c r="C8" s="102"/>
      <c r="D8" s="101"/>
      <c r="E8" s="100">
        <f>SUM(H14:H19)</f>
        <v>1308997.6600000001</v>
      </c>
      <c r="F8" s="1" t="s">
        <v>41</v>
      </c>
    </row>
    <row r="9" spans="1:11" x14ac:dyDescent="0.2">
      <c r="B9" s="96"/>
      <c r="C9" s="96"/>
      <c r="D9" s="95"/>
      <c r="E9" s="94"/>
      <c r="G9" s="99"/>
      <c r="H9" s="98" t="s">
        <v>40</v>
      </c>
      <c r="I9" s="97">
        <f>I10+I11</f>
        <v>2351.3000000000002</v>
      </c>
    </row>
    <row r="10" spans="1:11" ht="15.75" customHeight="1" x14ac:dyDescent="0.2">
      <c r="B10" s="96"/>
      <c r="C10" s="96"/>
      <c r="D10" s="95"/>
      <c r="E10" s="94"/>
      <c r="G10" s="93"/>
      <c r="H10" s="92" t="s">
        <v>39</v>
      </c>
      <c r="I10" s="91">
        <v>168</v>
      </c>
    </row>
    <row r="11" spans="1:11" ht="19.5" customHeight="1" thickBot="1" x14ac:dyDescent="0.25">
      <c r="B11" s="90"/>
      <c r="C11" s="89"/>
      <c r="D11" s="88"/>
      <c r="E11" s="87"/>
      <c r="F11" s="87"/>
      <c r="G11" s="86" t="s">
        <v>38</v>
      </c>
      <c r="H11" s="86"/>
      <c r="I11" s="8">
        <v>2183.3000000000002</v>
      </c>
    </row>
    <row r="12" spans="1:11" ht="18.75" thickBot="1" x14ac:dyDescent="0.25">
      <c r="A12" s="85"/>
      <c r="B12" s="84" t="s">
        <v>37</v>
      </c>
      <c r="C12" s="83"/>
      <c r="D12" s="83"/>
      <c r="E12" s="82"/>
      <c r="F12" s="81" t="s">
        <v>36</v>
      </c>
      <c r="G12" s="81" t="s">
        <v>35</v>
      </c>
      <c r="H12" s="81" t="s">
        <v>34</v>
      </c>
      <c r="I12" s="80" t="s">
        <v>33</v>
      </c>
      <c r="J12" s="1" t="s">
        <v>32</v>
      </c>
    </row>
    <row r="13" spans="1:11" x14ac:dyDescent="0.2">
      <c r="A13" s="79"/>
      <c r="B13" s="78" t="s">
        <v>31</v>
      </c>
      <c r="C13" s="77"/>
      <c r="D13" s="77"/>
      <c r="E13" s="76"/>
      <c r="F13" s="75">
        <f>SUM(F14:F19)</f>
        <v>1267972.25</v>
      </c>
      <c r="G13" s="74">
        <f>SUM(G14:G19)</f>
        <v>1293970.28</v>
      </c>
      <c r="H13" s="74">
        <f>SUM(H14:H19)</f>
        <v>1308997.6600000001</v>
      </c>
      <c r="I13" s="73"/>
    </row>
    <row r="14" spans="1:11" x14ac:dyDescent="0.2">
      <c r="A14" s="72"/>
      <c r="B14" s="71" t="s">
        <v>30</v>
      </c>
      <c r="C14" s="70"/>
      <c r="D14" s="70"/>
      <c r="E14" s="69"/>
      <c r="F14" s="66">
        <v>64491.45</v>
      </c>
      <c r="G14" s="65">
        <v>64996.68</v>
      </c>
      <c r="H14" s="65">
        <v>66627.240000000005</v>
      </c>
      <c r="I14" s="64"/>
      <c r="J14" s="68"/>
      <c r="K14" s="63"/>
    </row>
    <row r="15" spans="1:11" x14ac:dyDescent="0.2">
      <c r="A15" s="67"/>
      <c r="B15" s="61" t="s">
        <v>29</v>
      </c>
      <c r="C15" s="60"/>
      <c r="D15" s="60"/>
      <c r="E15" s="59"/>
      <c r="F15" s="66">
        <f>351014.16+1779.74-1690.51</f>
        <v>351103.38999999996</v>
      </c>
      <c r="G15" s="65">
        <f>354018.98+503.91</f>
        <v>354522.88999999996</v>
      </c>
      <c r="H15" s="65">
        <f>1779.74+362787.53</f>
        <v>364567.27</v>
      </c>
      <c r="I15" s="64"/>
      <c r="J15" s="63"/>
      <c r="K15" s="63"/>
    </row>
    <row r="16" spans="1:11" x14ac:dyDescent="0.2">
      <c r="A16" s="67"/>
      <c r="B16" s="61" t="s">
        <v>28</v>
      </c>
      <c r="C16" s="60"/>
      <c r="D16" s="60"/>
      <c r="E16" s="59"/>
      <c r="F16" s="66">
        <f>106193.07+43101.37+43.38-43.38</f>
        <v>149294.44</v>
      </c>
      <c r="G16" s="65">
        <f>110951.16+42840.25+20.75</f>
        <v>153812.16</v>
      </c>
      <c r="H16" s="65">
        <f>43.38+157686.29</f>
        <v>157729.67000000001</v>
      </c>
      <c r="I16" s="64"/>
      <c r="J16" s="63"/>
      <c r="K16" s="63"/>
    </row>
    <row r="17" spans="1:11" x14ac:dyDescent="0.2">
      <c r="A17" s="67"/>
      <c r="B17" s="61" t="s">
        <v>27</v>
      </c>
      <c r="C17" s="60"/>
      <c r="D17" s="60"/>
      <c r="E17" s="59"/>
      <c r="F17" s="66">
        <f>224119.01+10720.43+793.14+390.33-793.14</f>
        <v>235229.77</v>
      </c>
      <c r="G17" s="65">
        <f>218109.22+11515.99+200.7</f>
        <v>229825.91</v>
      </c>
      <c r="H17" s="65">
        <f>241367.6+793.14</f>
        <v>242160.74000000002</v>
      </c>
      <c r="I17" s="64"/>
      <c r="J17" s="63"/>
      <c r="K17" s="63"/>
    </row>
    <row r="18" spans="1:11" x14ac:dyDescent="0.2">
      <c r="A18" s="62"/>
      <c r="B18" s="61" t="s">
        <v>26</v>
      </c>
      <c r="C18" s="60"/>
      <c r="D18" s="60"/>
      <c r="E18" s="59"/>
      <c r="F18" s="58"/>
      <c r="G18" s="58">
        <v>19340</v>
      </c>
      <c r="H18" s="58">
        <f>ROUND((G18*0.01),2)</f>
        <v>193.4</v>
      </c>
      <c r="I18" s="57"/>
    </row>
    <row r="19" spans="1:11" ht="12.75" thickBot="1" x14ac:dyDescent="0.25">
      <c r="A19" s="56"/>
      <c r="B19" s="55" t="s">
        <v>25</v>
      </c>
      <c r="C19" s="54"/>
      <c r="D19" s="54"/>
      <c r="E19" s="53"/>
      <c r="F19" s="52">
        <f>439830.8+28022.4</f>
        <v>467853.2</v>
      </c>
      <c r="G19" s="51">
        <f>443555.88+27916.76</f>
        <v>471472.64000000001</v>
      </c>
      <c r="H19" s="51">
        <f>SUM(H20:H41)</f>
        <v>477719.33999999997</v>
      </c>
      <c r="I19" s="50">
        <f>SUM(I20:I41)</f>
        <v>16.95</v>
      </c>
    </row>
    <row r="20" spans="1:11" x14ac:dyDescent="0.2">
      <c r="A20" s="49">
        <v>1</v>
      </c>
      <c r="B20" s="48" t="s">
        <v>24</v>
      </c>
      <c r="C20" s="47"/>
      <c r="D20" s="47"/>
      <c r="E20" s="46"/>
      <c r="F20" s="45"/>
      <c r="G20" s="44"/>
      <c r="H20" s="43">
        <v>3606</v>
      </c>
      <c r="I20" s="42">
        <f>ROUND((H20/I9/12),2)</f>
        <v>0.13</v>
      </c>
    </row>
    <row r="21" spans="1:11" x14ac:dyDescent="0.2">
      <c r="A21" s="41">
        <f>A20+1</f>
        <v>2</v>
      </c>
      <c r="B21" s="40" t="s">
        <v>23</v>
      </c>
      <c r="C21" s="39"/>
      <c r="D21" s="39"/>
      <c r="E21" s="38"/>
      <c r="F21" s="37"/>
      <c r="G21" s="36"/>
      <c r="H21" s="35">
        <v>32.26</v>
      </c>
      <c r="I21" s="26">
        <f>ROUND((H21/I9/12),2)</f>
        <v>0</v>
      </c>
    </row>
    <row r="22" spans="1:11" x14ac:dyDescent="0.2">
      <c r="A22" s="25">
        <f>A21+1</f>
        <v>3</v>
      </c>
      <c r="B22" s="31" t="s">
        <v>22</v>
      </c>
      <c r="C22" s="30"/>
      <c r="D22" s="30"/>
      <c r="E22" s="29"/>
      <c r="F22" s="34"/>
      <c r="G22" s="28"/>
      <c r="H22" s="28">
        <v>94.8</v>
      </c>
      <c r="I22" s="26">
        <f>ROUND((H22/I9/12),2)</f>
        <v>0</v>
      </c>
    </row>
    <row r="23" spans="1:11" x14ac:dyDescent="0.2">
      <c r="A23" s="25">
        <f>A22+1</f>
        <v>4</v>
      </c>
      <c r="B23" s="31" t="s">
        <v>21</v>
      </c>
      <c r="C23" s="30"/>
      <c r="D23" s="30"/>
      <c r="E23" s="29"/>
      <c r="F23" s="34"/>
      <c r="G23" s="28"/>
      <c r="H23" s="28">
        <v>28186.02</v>
      </c>
      <c r="I23" s="26">
        <f>ROUND((H23/I9/12),2)</f>
        <v>1</v>
      </c>
    </row>
    <row r="24" spans="1:11" x14ac:dyDescent="0.2">
      <c r="A24" s="25">
        <f>A23+1</f>
        <v>5</v>
      </c>
      <c r="B24" s="31" t="s">
        <v>20</v>
      </c>
      <c r="C24" s="30"/>
      <c r="D24" s="30"/>
      <c r="E24" s="29"/>
      <c r="F24" s="34"/>
      <c r="G24" s="28"/>
      <c r="H24" s="33">
        <v>164.4</v>
      </c>
      <c r="I24" s="26">
        <f>ROUND((H24/I9/12),2)</f>
        <v>0.01</v>
      </c>
    </row>
    <row r="25" spans="1:11" x14ac:dyDescent="0.2">
      <c r="A25" s="25">
        <f>A24+1</f>
        <v>6</v>
      </c>
      <c r="B25" s="31" t="s">
        <v>19</v>
      </c>
      <c r="C25" s="30"/>
      <c r="D25" s="30"/>
      <c r="E25" s="29"/>
      <c r="F25" s="34"/>
      <c r="G25" s="28"/>
      <c r="H25" s="33">
        <v>111153.19</v>
      </c>
      <c r="I25" s="26">
        <f>ROUND((H25/I9/12),2)</f>
        <v>3.94</v>
      </c>
    </row>
    <row r="26" spans="1:11" x14ac:dyDescent="0.2">
      <c r="A26" s="25">
        <f>A25+1</f>
        <v>7</v>
      </c>
      <c r="B26" s="31" t="s">
        <v>18</v>
      </c>
      <c r="C26" s="30"/>
      <c r="D26" s="30"/>
      <c r="E26" s="29"/>
      <c r="F26" s="32"/>
      <c r="G26" s="28"/>
      <c r="H26" s="28">
        <v>66870.97</v>
      </c>
      <c r="I26" s="26">
        <f>ROUND((H26/I9/12),2)</f>
        <v>2.37</v>
      </c>
    </row>
    <row r="27" spans="1:11" x14ac:dyDescent="0.2">
      <c r="A27" s="25">
        <f>A26+1</f>
        <v>8</v>
      </c>
      <c r="B27" s="31" t="s">
        <v>17</v>
      </c>
      <c r="C27" s="30"/>
      <c r="D27" s="30"/>
      <c r="E27" s="29"/>
      <c r="F27" s="32"/>
      <c r="G27" s="28"/>
      <c r="H27" s="28">
        <f>ROUND((I11*1.73),2)</f>
        <v>3777.11</v>
      </c>
      <c r="I27" s="26">
        <f>ROUND((H27/I11/12),2)</f>
        <v>0.14000000000000001</v>
      </c>
    </row>
    <row r="28" spans="1:11" x14ac:dyDescent="0.2">
      <c r="A28" s="25">
        <f>A27+1</f>
        <v>9</v>
      </c>
      <c r="B28" s="31" t="s">
        <v>16</v>
      </c>
      <c r="C28" s="30"/>
      <c r="D28" s="30"/>
      <c r="E28" s="29"/>
      <c r="F28" s="32"/>
      <c r="G28" s="28"/>
      <c r="H28" s="28">
        <f>8099.17+575.35</f>
        <v>8674.52</v>
      </c>
      <c r="I28" s="26">
        <f>ROUND((H28/I9/12),2)</f>
        <v>0.31</v>
      </c>
    </row>
    <row r="29" spans="1:11" x14ac:dyDescent="0.2">
      <c r="A29" s="25">
        <f>A28+1</f>
        <v>10</v>
      </c>
      <c r="B29" s="31" t="s">
        <v>15</v>
      </c>
      <c r="C29" s="30"/>
      <c r="D29" s="30"/>
      <c r="E29" s="29"/>
      <c r="F29" s="28"/>
      <c r="G29" s="28"/>
      <c r="H29" s="27">
        <v>800</v>
      </c>
      <c r="I29" s="26">
        <f>ROUND((H29/I9/12),2)</f>
        <v>0.03</v>
      </c>
    </row>
    <row r="30" spans="1:11" x14ac:dyDescent="0.2">
      <c r="A30" s="25">
        <f>A29+1</f>
        <v>11</v>
      </c>
      <c r="B30" s="31" t="s">
        <v>14</v>
      </c>
      <c r="C30" s="30"/>
      <c r="D30" s="30"/>
      <c r="E30" s="29"/>
      <c r="F30" s="28"/>
      <c r="G30" s="28"/>
      <c r="H30" s="27">
        <v>28523.72</v>
      </c>
      <c r="I30" s="26">
        <f>ROUND((H30/I9/12),2)</f>
        <v>1.01</v>
      </c>
    </row>
    <row r="31" spans="1:11" x14ac:dyDescent="0.2">
      <c r="A31" s="25">
        <f>A30+1</f>
        <v>12</v>
      </c>
      <c r="B31" s="31" t="s">
        <v>13</v>
      </c>
      <c r="C31" s="30"/>
      <c r="D31" s="30"/>
      <c r="E31" s="29"/>
      <c r="F31" s="28"/>
      <c r="G31" s="28"/>
      <c r="H31" s="27">
        <v>131.02000000000001</v>
      </c>
      <c r="I31" s="26">
        <f>ROUND((H31/I9/12),2)</f>
        <v>0</v>
      </c>
    </row>
    <row r="32" spans="1:11" x14ac:dyDescent="0.2">
      <c r="A32" s="25">
        <f>A31+1</f>
        <v>13</v>
      </c>
      <c r="B32" s="31" t="s">
        <v>12</v>
      </c>
      <c r="C32" s="30"/>
      <c r="D32" s="30"/>
      <c r="E32" s="29"/>
      <c r="F32" s="28"/>
      <c r="G32" s="28"/>
      <c r="H32" s="27">
        <v>444.2</v>
      </c>
      <c r="I32" s="26">
        <f>ROUND((H32/I9/12),2)</f>
        <v>0.02</v>
      </c>
    </row>
    <row r="33" spans="1:16" x14ac:dyDescent="0.2">
      <c r="A33" s="25">
        <f>A32+1</f>
        <v>14</v>
      </c>
      <c r="B33" s="31" t="s">
        <v>11</v>
      </c>
      <c r="C33" s="30"/>
      <c r="D33" s="30"/>
      <c r="E33" s="29"/>
      <c r="F33" s="28"/>
      <c r="G33" s="28"/>
      <c r="H33" s="27">
        <v>2138.4</v>
      </c>
      <c r="I33" s="26">
        <f>ROUND((H33/I9/12),2)</f>
        <v>0.08</v>
      </c>
    </row>
    <row r="34" spans="1:16" x14ac:dyDescent="0.2">
      <c r="A34" s="25">
        <f>A33+1</f>
        <v>15</v>
      </c>
      <c r="B34" s="31" t="s">
        <v>10</v>
      </c>
      <c r="C34" s="30"/>
      <c r="D34" s="30"/>
      <c r="E34" s="29"/>
      <c r="F34" s="28"/>
      <c r="G34" s="28"/>
      <c r="H34" s="27">
        <v>73.459999999999994</v>
      </c>
      <c r="I34" s="26">
        <f>ROUND((H34/I9/12),2)</f>
        <v>0</v>
      </c>
    </row>
    <row r="35" spans="1:16" x14ac:dyDescent="0.2">
      <c r="A35" s="25">
        <f>A34+1</f>
        <v>16</v>
      </c>
      <c r="B35" s="31" t="s">
        <v>9</v>
      </c>
      <c r="C35" s="30"/>
      <c r="D35" s="30"/>
      <c r="E35" s="29"/>
      <c r="F35" s="28"/>
      <c r="G35" s="28"/>
      <c r="H35" s="27">
        <v>250</v>
      </c>
      <c r="I35" s="26">
        <f>ROUND((H35/I9/12),2)</f>
        <v>0.01</v>
      </c>
    </row>
    <row r="36" spans="1:16" x14ac:dyDescent="0.2">
      <c r="A36" s="25">
        <f>A35+1</f>
        <v>17</v>
      </c>
      <c r="B36" s="31" t="s">
        <v>8</v>
      </c>
      <c r="C36" s="30"/>
      <c r="D36" s="30"/>
      <c r="E36" s="29"/>
      <c r="F36" s="28"/>
      <c r="G36" s="28"/>
      <c r="H36" s="27">
        <v>9680.0400000000009</v>
      </c>
      <c r="I36" s="26">
        <f>ROUND((H36/I9/12),2)</f>
        <v>0.34</v>
      </c>
    </row>
    <row r="37" spans="1:16" x14ac:dyDescent="0.2">
      <c r="A37" s="25">
        <f>A36+1</f>
        <v>18</v>
      </c>
      <c r="B37" s="31" t="s">
        <v>7</v>
      </c>
      <c r="C37" s="30"/>
      <c r="D37" s="30"/>
      <c r="E37" s="29"/>
      <c r="F37" s="28"/>
      <c r="G37" s="28"/>
      <c r="H37" s="27">
        <v>4938.12</v>
      </c>
      <c r="I37" s="26">
        <f>ROUND((H37/I9/12),2)</f>
        <v>0.18</v>
      </c>
    </row>
    <row r="38" spans="1:16" x14ac:dyDescent="0.2">
      <c r="A38" s="25">
        <f>A37+1</f>
        <v>19</v>
      </c>
      <c r="B38" s="31" t="s">
        <v>6</v>
      </c>
      <c r="C38" s="30"/>
      <c r="D38" s="30"/>
      <c r="E38" s="29"/>
      <c r="F38" s="28"/>
      <c r="G38" s="28"/>
      <c r="H38" s="27">
        <v>6288.14</v>
      </c>
      <c r="I38" s="26">
        <f>ROUND((H38/I9/12),2)</f>
        <v>0.22</v>
      </c>
    </row>
    <row r="39" spans="1:16" x14ac:dyDescent="0.2">
      <c r="A39" s="25">
        <f>A38+1</f>
        <v>20</v>
      </c>
      <c r="B39" s="31" t="s">
        <v>5</v>
      </c>
      <c r="C39" s="30"/>
      <c r="D39" s="30"/>
      <c r="E39" s="29"/>
      <c r="F39" s="28"/>
      <c r="G39" s="28"/>
      <c r="H39" s="27">
        <f>59658.68+13638</f>
        <v>73296.679999999993</v>
      </c>
      <c r="I39" s="26">
        <f>ROUND((H39/I9/12),2)</f>
        <v>2.6</v>
      </c>
    </row>
    <row r="40" spans="1:16" x14ac:dyDescent="0.2">
      <c r="A40" s="25">
        <f>A39+1</f>
        <v>21</v>
      </c>
      <c r="B40" s="31" t="s">
        <v>4</v>
      </c>
      <c r="C40" s="30"/>
      <c r="D40" s="30"/>
      <c r="E40" s="29"/>
      <c r="F40" s="28"/>
      <c r="G40" s="28"/>
      <c r="H40" s="27">
        <v>44229.32</v>
      </c>
      <c r="I40" s="26">
        <f>ROUND((H40/I9/12),2)</f>
        <v>1.57</v>
      </c>
    </row>
    <row r="41" spans="1:16" ht="12.75" thickBot="1" x14ac:dyDescent="0.25">
      <c r="A41" s="25">
        <f>A40+1</f>
        <v>22</v>
      </c>
      <c r="B41" s="24" t="s">
        <v>3</v>
      </c>
      <c r="C41" s="23"/>
      <c r="D41" s="23"/>
      <c r="E41" s="22"/>
      <c r="F41" s="21"/>
      <c r="G41" s="20"/>
      <c r="H41" s="19">
        <f>ROUND((F19/122*22),2)</f>
        <v>84366.97</v>
      </c>
      <c r="I41" s="18">
        <f>ROUND((H41/I9/12),2)</f>
        <v>2.99</v>
      </c>
    </row>
    <row r="43" spans="1:16" x14ac:dyDescent="0.2">
      <c r="I43" s="17"/>
    </row>
    <row r="45" spans="1:16" ht="15" x14ac:dyDescent="0.25">
      <c r="A45" s="15"/>
      <c r="E45" s="1" t="s">
        <v>2</v>
      </c>
    </row>
    <row r="46" spans="1:16" ht="15" x14ac:dyDescent="0.25">
      <c r="E46" s="1" t="s">
        <v>1</v>
      </c>
      <c r="J46" s="11"/>
      <c r="K46" s="11"/>
      <c r="L46" s="11"/>
      <c r="M46" s="16"/>
      <c r="N46" s="16"/>
      <c r="O46" s="16"/>
      <c r="P46" s="16"/>
    </row>
    <row r="47" spans="1:16" ht="15" x14ac:dyDescent="0.25">
      <c r="E47" s="1" t="s">
        <v>0</v>
      </c>
      <c r="J47" s="11"/>
      <c r="K47" s="11"/>
      <c r="L47" s="11"/>
      <c r="M47" s="11"/>
      <c r="N47" s="11"/>
      <c r="O47" s="11"/>
      <c r="P47" s="11"/>
    </row>
    <row r="48" spans="1:16" ht="15" x14ac:dyDescent="0.25">
      <c r="J48" s="11"/>
      <c r="K48" s="11"/>
      <c r="L48" s="11"/>
      <c r="M48" s="11"/>
      <c r="N48" s="11"/>
      <c r="O48" s="11"/>
      <c r="P48" s="11"/>
    </row>
    <row r="49" spans="1:16" ht="15" x14ac:dyDescent="0.25">
      <c r="P49" s="10"/>
    </row>
    <row r="50" spans="1:16" ht="15" x14ac:dyDescent="0.25">
      <c r="J50" s="11"/>
      <c r="K50" s="11"/>
      <c r="L50" s="11"/>
      <c r="M50" s="11"/>
      <c r="N50" s="11"/>
      <c r="O50" s="11"/>
      <c r="P50" s="11"/>
    </row>
    <row r="51" spans="1:16" ht="15" x14ac:dyDescent="0.25">
      <c r="J51" s="15"/>
      <c r="K51" s="14"/>
      <c r="L51" s="13"/>
      <c r="M51" s="12"/>
      <c r="N51" s="12"/>
      <c r="O51" s="12"/>
      <c r="P51" s="12"/>
    </row>
    <row r="52" spans="1:16" ht="15" x14ac:dyDescent="0.25">
      <c r="J52" s="11"/>
      <c r="K52" s="11"/>
      <c r="L52" s="11"/>
      <c r="M52" s="11"/>
      <c r="N52" s="11"/>
      <c r="O52" s="11"/>
      <c r="P52" s="11"/>
    </row>
    <row r="53" spans="1:16" ht="15" x14ac:dyDescent="0.25">
      <c r="J53" s="11"/>
      <c r="K53" s="11"/>
      <c r="L53" s="11"/>
      <c r="M53" s="10"/>
      <c r="N53" s="10"/>
      <c r="O53" s="10"/>
    </row>
    <row r="61" spans="1:16" ht="20.25" x14ac:dyDescent="0.3">
      <c r="B61" s="9"/>
      <c r="D61" s="8"/>
      <c r="E61" s="8"/>
    </row>
    <row r="62" spans="1:16" s="5" customFormat="1" x14ac:dyDescent="0.2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6" s="5" customFormat="1" x14ac:dyDescent="0.2">
      <c r="A63" s="6"/>
    </row>
    <row r="64" spans="1:16" x14ac:dyDescent="0.2">
      <c r="B64" s="4"/>
      <c r="C64" s="4"/>
      <c r="D64" s="4"/>
      <c r="E64" s="4"/>
    </row>
    <row r="65" spans="2:5" ht="15" x14ac:dyDescent="0.25">
      <c r="B65" s="3"/>
      <c r="C65" s="3"/>
      <c r="D65" s="3"/>
      <c r="E65" s="3"/>
    </row>
    <row r="66" spans="2:5" ht="15" x14ac:dyDescent="0.25">
      <c r="B66" s="3"/>
      <c r="C66" s="3"/>
      <c r="D66" s="3"/>
      <c r="E66" s="3"/>
    </row>
    <row r="67" spans="2:5" ht="15" x14ac:dyDescent="0.25">
      <c r="B67" s="3"/>
      <c r="C67" s="3"/>
      <c r="D67" s="3"/>
      <c r="E67" s="3"/>
    </row>
    <row r="68" spans="2:5" ht="15" x14ac:dyDescent="0.25">
      <c r="B68" s="3"/>
      <c r="C68" s="3"/>
      <c r="D68" s="3"/>
      <c r="E68" s="3"/>
    </row>
    <row r="69" spans="2:5" ht="15" x14ac:dyDescent="0.25">
      <c r="B69" s="3"/>
      <c r="C69" s="3"/>
      <c r="D69" s="3"/>
      <c r="E69" s="3"/>
    </row>
    <row r="70" spans="2:5" ht="15" x14ac:dyDescent="0.25">
      <c r="B70" s="3"/>
      <c r="C70" s="3"/>
      <c r="D70" s="3"/>
      <c r="E70" s="3"/>
    </row>
    <row r="71" spans="2:5" ht="15" x14ac:dyDescent="0.25">
      <c r="B71" s="3"/>
      <c r="C71" s="3"/>
      <c r="D71" s="3"/>
      <c r="E71" s="3"/>
    </row>
    <row r="72" spans="2:5" ht="15" x14ac:dyDescent="0.25">
      <c r="B72" s="3"/>
      <c r="C72" s="3"/>
      <c r="D72" s="3"/>
      <c r="E72" s="3"/>
    </row>
    <row r="73" spans="2:5" ht="15" x14ac:dyDescent="0.25">
      <c r="B73" s="3"/>
      <c r="C73" s="3"/>
      <c r="D73" s="3"/>
      <c r="E73" s="3"/>
    </row>
    <row r="74" spans="2:5" ht="15" x14ac:dyDescent="0.25">
      <c r="B74" s="3"/>
      <c r="C74" s="3"/>
      <c r="D74" s="3"/>
      <c r="E74" s="3"/>
    </row>
    <row r="75" spans="2:5" ht="15" x14ac:dyDescent="0.25">
      <c r="B75" s="3"/>
      <c r="C75" s="3"/>
      <c r="D75" s="3"/>
      <c r="E75" s="3"/>
    </row>
    <row r="76" spans="2:5" ht="15" x14ac:dyDescent="0.25">
      <c r="B76" s="3"/>
      <c r="C76" s="3"/>
      <c r="D76" s="3"/>
      <c r="E76" s="3"/>
    </row>
    <row r="77" spans="2:5" ht="15" x14ac:dyDescent="0.25">
      <c r="B77" s="3"/>
      <c r="C77" s="3"/>
      <c r="D77" s="3"/>
      <c r="E77" s="3"/>
    </row>
    <row r="78" spans="2:5" ht="15" x14ac:dyDescent="0.25">
      <c r="B78" s="3"/>
      <c r="C78" s="3"/>
      <c r="D78" s="3"/>
      <c r="E78" s="3"/>
    </row>
    <row r="79" spans="2:5" ht="15" x14ac:dyDescent="0.25">
      <c r="B79" s="3"/>
      <c r="C79" s="3"/>
      <c r="D79" s="3"/>
      <c r="E79" s="3"/>
    </row>
    <row r="80" spans="2:5" ht="15" x14ac:dyDescent="0.25">
      <c r="B80" s="3"/>
      <c r="C80" s="3"/>
      <c r="D80" s="3"/>
      <c r="E80" s="3"/>
    </row>
  </sheetData>
  <mergeCells count="57">
    <mergeCell ref="E11:F11"/>
    <mergeCell ref="G11:H11"/>
    <mergeCell ref="B12:E12"/>
    <mergeCell ref="B13:E13"/>
    <mergeCell ref="B14:E14"/>
    <mergeCell ref="A1:I1"/>
    <mergeCell ref="A2:I2"/>
    <mergeCell ref="A3:I3"/>
    <mergeCell ref="B5:C5"/>
    <mergeCell ref="B6:C6"/>
    <mergeCell ref="B8:C8"/>
    <mergeCell ref="B22:E22"/>
    <mergeCell ref="B23:E23"/>
    <mergeCell ref="B24:E24"/>
    <mergeCell ref="B25:E25"/>
    <mergeCell ref="B26:E26"/>
    <mergeCell ref="B15:E15"/>
    <mergeCell ref="B36:E36"/>
    <mergeCell ref="B37:E37"/>
    <mergeCell ref="B38:E38"/>
    <mergeCell ref="B27:E27"/>
    <mergeCell ref="B16:E16"/>
    <mergeCell ref="B17:E17"/>
    <mergeCell ref="B18:E18"/>
    <mergeCell ref="B19:E19"/>
    <mergeCell ref="B20:E20"/>
    <mergeCell ref="B21:E21"/>
    <mergeCell ref="B69:E69"/>
    <mergeCell ref="B39:E39"/>
    <mergeCell ref="B28:E28"/>
    <mergeCell ref="B29:E29"/>
    <mergeCell ref="B30:E30"/>
    <mergeCell ref="B31:E31"/>
    <mergeCell ref="B32:E32"/>
    <mergeCell ref="B33:E33"/>
    <mergeCell ref="B34:E34"/>
    <mergeCell ref="B35:E35"/>
    <mergeCell ref="B70:E70"/>
    <mergeCell ref="B40:E40"/>
    <mergeCell ref="B41:E41"/>
    <mergeCell ref="M46:P46"/>
    <mergeCell ref="M51:P51"/>
    <mergeCell ref="B64:E64"/>
    <mergeCell ref="B65:E65"/>
    <mergeCell ref="B66:E66"/>
    <mergeCell ref="B67:E67"/>
    <mergeCell ref="B68:E68"/>
    <mergeCell ref="B77:E77"/>
    <mergeCell ref="B78:E78"/>
    <mergeCell ref="B79:E79"/>
    <mergeCell ref="B80:E80"/>
    <mergeCell ref="B71:E71"/>
    <mergeCell ref="B72:E72"/>
    <mergeCell ref="B73:E73"/>
    <mergeCell ref="B74:E74"/>
    <mergeCell ref="B75:E75"/>
    <mergeCell ref="B76:E76"/>
  </mergeCells>
  <pageMargins left="0.70866141732283472" right="0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М.35в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</dc:creator>
  <cp:lastModifiedBy>Кирилл</cp:lastModifiedBy>
  <dcterms:created xsi:type="dcterms:W3CDTF">2013-05-23T16:49:20Z</dcterms:created>
  <dcterms:modified xsi:type="dcterms:W3CDTF">2013-05-23T16:49:29Z</dcterms:modified>
</cp:coreProperties>
</file>