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Ф.Э.73" sheetId="1" r:id="rId1"/>
  </sheets>
  <calcPr calcId="145621"/>
</workbook>
</file>

<file path=xl/calcChain.xml><?xml version="1.0" encoding="utf-8"?>
<calcChain xmlns="http://schemas.openxmlformats.org/spreadsheetml/2006/main">
  <c r="I11" i="1" l="1"/>
  <c r="I21" i="1" s="1"/>
  <c r="F17" i="1"/>
  <c r="E5" i="1" s="1"/>
  <c r="G17" i="1"/>
  <c r="E7" i="1" s="1"/>
  <c r="H17" i="1"/>
  <c r="F19" i="1"/>
  <c r="G19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H27" i="1"/>
  <c r="H19" i="1" s="1"/>
  <c r="H28" i="1"/>
  <c r="I28" i="1"/>
  <c r="I30" i="1"/>
  <c r="I32" i="1"/>
  <c r="I34" i="1"/>
  <c r="I36" i="1"/>
  <c r="H37" i="1"/>
  <c r="I37" i="1"/>
  <c r="E9" i="1" l="1"/>
  <c r="H15" i="1"/>
  <c r="I35" i="1"/>
  <c r="I33" i="1"/>
  <c r="I31" i="1"/>
  <c r="I29" i="1"/>
  <c r="I26" i="1"/>
  <c r="I24" i="1"/>
  <c r="I22" i="1"/>
  <c r="I20" i="1"/>
  <c r="I27" i="1"/>
  <c r="G15" i="1"/>
  <c r="I25" i="1"/>
  <c r="I23" i="1"/>
  <c r="F15" i="1"/>
  <c r="I19" i="1" l="1"/>
</calcChain>
</file>

<file path=xl/sharedStrings.xml><?xml version="1.0" encoding="utf-8"?>
<sst xmlns="http://schemas.openxmlformats.org/spreadsheetml/2006/main" count="45" uniqueCount="42">
  <si>
    <t>тел. 40-55-80, 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</si>
  <si>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</si>
  <si>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</si>
  <si>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</si>
  <si>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</t>
  </si>
  <si>
    <t>Т.о.наружних газовых сетей (54-ТО)</t>
  </si>
  <si>
    <t>Т.о. газового хозяйства (ВДГО)</t>
  </si>
  <si>
    <t>ремонт кровли</t>
  </si>
  <si>
    <t>проезд до объектов</t>
  </si>
  <si>
    <t>очистка крыши от снега</t>
  </si>
  <si>
    <t>обшивка парапета железом</t>
  </si>
  <si>
    <t xml:space="preserve">обязательное обучение персонала </t>
  </si>
  <si>
    <t xml:space="preserve">израсходовано материалов, спец.одежды </t>
  </si>
  <si>
    <t>з/плата (с налогами) документоведа</t>
  </si>
  <si>
    <t>з/плата (с налогами)  мастеров, рабочих</t>
  </si>
  <si>
    <t>з/плата (с нал. дворников,уборщиков,мус/сборщиков</t>
  </si>
  <si>
    <t>демеркуризация люм.и ртутных ламп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</si>
  <si>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</si>
  <si>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</si>
  <si>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</si>
  <si>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</si>
  <si>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т.ч.офисов</t>
  </si>
  <si>
    <t>Доходы от договоров,заключ.с третьими лицами</t>
  </si>
  <si>
    <t xml:space="preserve">Электроэнергия ОДН </t>
  </si>
  <si>
    <t>Канализация, вода холодная</t>
  </si>
  <si>
    <t>ВСЕГО, в том числе:</t>
  </si>
  <si>
    <r>
      <t>Расходы на 1 м</t>
    </r>
    <r>
      <rPr>
        <b/>
        <vertAlign val="superscript"/>
        <sz val="8"/>
        <rFont val="Arial Cyr"/>
        <charset val="204"/>
      </rPr>
      <t>2</t>
    </r>
    <r>
      <rPr>
        <b/>
        <sz val="8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</si>
  <si>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</si>
  <si>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</si>
  <si>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</si>
  <si>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</si>
  <si>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жил.дома</t>
  </si>
  <si>
    <t>Площадь офисов</t>
  </si>
  <si>
    <t>Общая площадь</t>
  </si>
  <si>
    <t>руб.</t>
  </si>
  <si>
    <t>Израсходовано</t>
  </si>
  <si>
    <t>в т.ч.получено от сторон.организаций</t>
  </si>
  <si>
    <t>Фактически получено</t>
  </si>
  <si>
    <t>Начислено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</si>
  <si>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Ф.Энгельса, 73</t>
    </r>
  </si>
  <si>
    <t>управляющей компании ООО "Внешстрой-Коммунсервис" о выполнении условий договора</t>
  </si>
  <si>
    <t xml:space="preserve">ОТЧЕТ за  2012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</si>
</sst>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7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7"/>
      <name val="Arial Cyr"/>
      <charset val="204"/>
    </font>
    <font>
      <b/>
      <vertAlign val="superscript"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2" fillId="0" borderId="0" xfId="0" applyFont="1" applyBorder="1"/>
    <xf numFmtId="0" fontId="0" fillId="0" borderId="0" xfId="0" applyFont="1" applyBorder="1"/>
    <xf numFmtId="0" fontId="5" fillId="0" borderId="0" xfId="0" applyFont="1" applyAlignment="1">
      <alignment horizontal="left"/>
    </xf>
    <xf numFmtId="2" fontId="6" fillId="0" borderId="0" xfId="0" applyNumberFormat="1" applyFont="1" applyBorder="1"/>
    <xf numFmtId="0" fontId="5" fillId="0" borderId="0" xfId="0" applyFont="1"/>
    <xf numFmtId="2" fontId="7" fillId="0" borderId="0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5" xfId="0" applyNumberFormat="1" applyFont="1" applyBorder="1"/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2" fontId="7" fillId="0" borderId="0" xfId="0" applyNumberFormat="1" applyFont="1" applyBorder="1" applyAlignment="1"/>
    <xf numFmtId="2" fontId="2" fillId="0" borderId="9" xfId="0" applyNumberFormat="1" applyFont="1" applyBorder="1"/>
    <xf numFmtId="0" fontId="2" fillId="0" borderId="9" xfId="0" applyFont="1" applyBorder="1" applyAlignment="1">
      <alignment horizontal="left" wrapText="1"/>
    </xf>
    <xf numFmtId="2" fontId="6" fillId="2" borderId="0" xfId="0" applyNumberFormat="1" applyFont="1" applyFill="1" applyBorder="1"/>
    <xf numFmtId="2" fontId="5" fillId="2" borderId="1" xfId="0" applyNumberFormat="1" applyFont="1" applyFill="1" applyBorder="1" applyAlignment="1"/>
    <xf numFmtId="2" fontId="6" fillId="2" borderId="10" xfId="0" applyNumberFormat="1" applyFont="1" applyFill="1" applyBorder="1" applyAlignment="1"/>
    <xf numFmtId="2" fontId="6" fillId="2" borderId="10" xfId="0" applyNumberFormat="1" applyFont="1" applyFill="1" applyBorder="1"/>
    <xf numFmtId="0" fontId="5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2" fontId="5" fillId="0" borderId="4" xfId="0" applyNumberFormat="1" applyFont="1" applyBorder="1"/>
    <xf numFmtId="2" fontId="6" fillId="2" borderId="9" xfId="0" applyNumberFormat="1" applyFont="1" applyFill="1" applyBorder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2" fontId="5" fillId="0" borderId="12" xfId="0" applyNumberFormat="1" applyFont="1" applyBorder="1"/>
    <xf numFmtId="2" fontId="6" fillId="2" borderId="5" xfId="0" applyNumberFormat="1" applyFont="1" applyFill="1" applyBorder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2" fontId="5" fillId="3" borderId="0" xfId="0" applyNumberFormat="1" applyFont="1" applyFill="1" applyBorder="1"/>
    <xf numFmtId="0" fontId="5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0" fillId="0" borderId="0" xfId="0" applyFont="1"/>
    <xf numFmtId="0" fontId="10" fillId="0" borderId="21" xfId="0" applyFont="1" applyBorder="1" applyAlignment="1">
      <alignment horizontal="right"/>
    </xf>
    <xf numFmtId="0" fontId="11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/>
    <xf numFmtId="0" fontId="5" fillId="0" borderId="7" xfId="0" applyFont="1" applyBorder="1" applyAlignment="1">
      <alignment horizontal="right"/>
    </xf>
    <xf numFmtId="0" fontId="2" fillId="0" borderId="7" xfId="0" applyFont="1" applyBorder="1"/>
    <xf numFmtId="0" fontId="10" fillId="0" borderId="16" xfId="0" applyFont="1" applyBorder="1"/>
    <xf numFmtId="0" fontId="5" fillId="0" borderId="16" xfId="0" applyFont="1" applyBorder="1" applyAlignment="1">
      <alignment horizontal="right"/>
    </xf>
    <xf numFmtId="0" fontId="2" fillId="0" borderId="16" xfId="0" applyFont="1" applyBorder="1"/>
    <xf numFmtId="43" fontId="6" fillId="0" borderId="0" xfId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/>
    <xf numFmtId="43" fontId="6" fillId="0" borderId="16" xfId="1" applyFont="1" applyBorder="1" applyAlignment="1"/>
    <xf numFmtId="0" fontId="6" fillId="0" borderId="16" xfId="0" applyFont="1" applyBorder="1" applyAlignment="1"/>
    <xf numFmtId="0" fontId="5" fillId="0" borderId="16" xfId="0" applyFont="1" applyBorder="1" applyAlignment="1">
      <alignment horizontal="left"/>
    </xf>
    <xf numFmtId="43" fontId="6" fillId="0" borderId="0" xfId="1" applyFont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G20" sqref="G20"/>
    </sheetView>
  </sheetViews>
  <sheetFormatPr defaultRowHeight="12" x14ac:dyDescent="0.2"/>
  <cols>
    <col min="1" max="1" width="4.140625" style="2" customWidth="1"/>
    <col min="2" max="4" width="9.140625" style="1"/>
    <col min="5" max="5" width="12.5703125" style="1" customWidth="1"/>
    <col min="6" max="6" width="10.140625" style="1" customWidth="1"/>
    <col min="7" max="7" width="10.42578125" style="1" customWidth="1"/>
    <col min="8" max="8" width="11.5703125" style="1" customWidth="1"/>
    <col min="9" max="16384" width="9.140625" style="1"/>
  </cols>
  <sheetData>
    <row r="1" spans="1:15" ht="23.25" customHeight="1" x14ac:dyDescent="0.2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89"/>
      <c r="K1" s="89"/>
      <c r="L1" s="89"/>
      <c r="M1" s="89"/>
      <c r="N1" s="89"/>
      <c r="O1" s="89"/>
    </row>
    <row r="2" spans="1:15" ht="19.5" customHeight="1" x14ac:dyDescent="0.2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5"/>
      <c r="K2" s="85"/>
      <c r="L2" s="85"/>
      <c r="M2" s="85"/>
      <c r="N2" s="85"/>
      <c r="O2" s="85"/>
    </row>
    <row r="3" spans="1:15" ht="22.5" customHeight="1" x14ac:dyDescent="0.25">
      <c r="A3" s="88" t="s">
        <v>39</v>
      </c>
      <c r="B3" s="87"/>
      <c r="C3" s="87"/>
      <c r="D3" s="87"/>
      <c r="E3" s="87"/>
      <c r="F3" s="87"/>
      <c r="G3" s="87"/>
      <c r="H3" s="87"/>
      <c r="I3" s="87"/>
      <c r="J3" s="85"/>
      <c r="K3" s="85"/>
      <c r="L3" s="85"/>
      <c r="M3" s="85"/>
      <c r="N3" s="85"/>
      <c r="O3" s="85"/>
    </row>
    <row r="4" spans="1:15" ht="12.75" x14ac:dyDescent="0.2">
      <c r="B4" s="86"/>
      <c r="C4" s="86"/>
      <c r="D4" s="86"/>
      <c r="E4" s="86"/>
      <c r="F4" s="86"/>
      <c r="G4" s="86"/>
      <c r="H4" s="86"/>
      <c r="I4" s="86"/>
      <c r="J4" s="85"/>
      <c r="K4" s="85"/>
      <c r="L4" s="85"/>
      <c r="M4" s="85"/>
      <c r="N4" s="85"/>
      <c r="O4" s="85"/>
    </row>
    <row r="5" spans="1:15" x14ac:dyDescent="0.2">
      <c r="B5" s="81" t="s">
        <v>38</v>
      </c>
      <c r="C5" s="81"/>
      <c r="D5" s="80"/>
      <c r="E5" s="79">
        <f>SUM(F16:F19)</f>
        <v>1984822.9</v>
      </c>
      <c r="F5" s="78" t="s">
        <v>34</v>
      </c>
    </row>
    <row r="6" spans="1:15" x14ac:dyDescent="0.2">
      <c r="B6" s="9"/>
      <c r="C6" s="9"/>
      <c r="D6" s="83"/>
      <c r="E6" s="82"/>
      <c r="F6" s="78"/>
    </row>
    <row r="7" spans="1:15" x14ac:dyDescent="0.2">
      <c r="B7" s="81" t="s">
        <v>37</v>
      </c>
      <c r="C7" s="81"/>
      <c r="D7" s="80"/>
      <c r="E7" s="79">
        <f>SUM(G16:G19)</f>
        <v>1999424.65</v>
      </c>
      <c r="F7" s="78" t="s">
        <v>34</v>
      </c>
    </row>
    <row r="8" spans="1:15" x14ac:dyDescent="0.2">
      <c r="B8" s="84" t="s">
        <v>36</v>
      </c>
      <c r="C8" s="9"/>
      <c r="D8" s="83"/>
      <c r="E8" s="82">
        <v>26540</v>
      </c>
      <c r="F8" s="78" t="s">
        <v>34</v>
      </c>
    </row>
    <row r="9" spans="1:15" ht="16.5" customHeight="1" x14ac:dyDescent="0.2">
      <c r="B9" s="81" t="s">
        <v>35</v>
      </c>
      <c r="C9" s="81"/>
      <c r="D9" s="80"/>
      <c r="E9" s="79">
        <f>SUM(H16:H19)</f>
        <v>1864496.52</v>
      </c>
      <c r="F9" s="78" t="s">
        <v>34</v>
      </c>
    </row>
    <row r="10" spans="1:15" x14ac:dyDescent="0.2">
      <c r="B10" s="77"/>
      <c r="C10" s="77"/>
      <c r="D10" s="76"/>
      <c r="E10" s="75"/>
    </row>
    <row r="11" spans="1:15" ht="12.75" x14ac:dyDescent="0.2">
      <c r="B11" s="77"/>
      <c r="C11" s="77"/>
      <c r="D11" s="76"/>
      <c r="E11" s="75"/>
      <c r="G11" s="74"/>
      <c r="H11" s="73" t="s">
        <v>33</v>
      </c>
      <c r="I11" s="72">
        <f>I12+I13</f>
        <v>8353.7999999999993</v>
      </c>
    </row>
    <row r="12" spans="1:15" ht="12.75" x14ac:dyDescent="0.2">
      <c r="G12" s="71"/>
      <c r="H12" s="70" t="s">
        <v>32</v>
      </c>
      <c r="I12" s="69">
        <v>1323.6</v>
      </c>
      <c r="J12" s="7"/>
      <c r="K12" s="7"/>
      <c r="L12" s="7"/>
    </row>
    <row r="13" spans="1:15" ht="13.5" thickBot="1" x14ac:dyDescent="0.25">
      <c r="B13" s="68"/>
      <c r="C13" s="67"/>
      <c r="D13" s="66"/>
      <c r="E13" s="65" t="s">
        <v>31</v>
      </c>
      <c r="F13" s="65"/>
      <c r="G13" s="65"/>
      <c r="H13" s="65"/>
      <c r="I13" s="64">
        <v>7030.2</v>
      </c>
      <c r="J13" s="7"/>
      <c r="K13" s="7"/>
      <c r="L13" s="7"/>
    </row>
    <row r="14" spans="1:15" ht="34.5" thickBot="1" x14ac:dyDescent="0.25">
      <c r="A14" s="63"/>
      <c r="B14" s="62" t="s">
        <v>30</v>
      </c>
      <c r="C14" s="62"/>
      <c r="D14" s="62"/>
      <c r="E14" s="62"/>
      <c r="F14" s="61" t="s">
        <v>29</v>
      </c>
      <c r="G14" s="61" t="s">
        <v>28</v>
      </c>
      <c r="H14" s="61" t="s">
        <v>27</v>
      </c>
      <c r="I14" s="60" t="s">
        <v>26</v>
      </c>
      <c r="J14" s="59"/>
      <c r="K14" s="59"/>
      <c r="L14" s="59"/>
      <c r="M14" s="58"/>
      <c r="N14" s="50"/>
    </row>
    <row r="15" spans="1:15" x14ac:dyDescent="0.2">
      <c r="A15" s="16"/>
      <c r="B15" s="57" t="s">
        <v>25</v>
      </c>
      <c r="C15" s="56"/>
      <c r="D15" s="56"/>
      <c r="E15" s="55"/>
      <c r="F15" s="54">
        <f>SUM(F16:F19)</f>
        <v>1984822.9</v>
      </c>
      <c r="G15" s="54">
        <f>SUM(G16:G19)</f>
        <v>1999424.65</v>
      </c>
      <c r="H15" s="54">
        <f>SUM(H16:H19)</f>
        <v>1864496.52</v>
      </c>
      <c r="I15" s="53"/>
      <c r="J15" s="52"/>
      <c r="K15" s="52"/>
      <c r="L15" s="52"/>
      <c r="M15" s="51"/>
      <c r="N15" s="50"/>
    </row>
    <row r="16" spans="1:15" x14ac:dyDescent="0.2">
      <c r="A16" s="47"/>
      <c r="B16" s="49" t="s">
        <v>24</v>
      </c>
      <c r="C16" s="49"/>
      <c r="D16" s="49"/>
      <c r="E16" s="49"/>
      <c r="F16" s="43">
        <v>299934.24</v>
      </c>
      <c r="G16" s="43">
        <v>295788.07</v>
      </c>
      <c r="H16" s="43">
        <v>276805.56</v>
      </c>
      <c r="I16" s="42"/>
      <c r="J16" s="10"/>
      <c r="K16" s="10"/>
      <c r="L16" s="48"/>
      <c r="M16" s="10"/>
    </row>
    <row r="17" spans="1:13" x14ac:dyDescent="0.2">
      <c r="A17" s="47"/>
      <c r="B17" s="46" t="s">
        <v>23</v>
      </c>
      <c r="C17" s="45"/>
      <c r="D17" s="45"/>
      <c r="E17" s="44"/>
      <c r="F17" s="43">
        <f>7386.03+22890.87-1173.15+453365.66+326.43</f>
        <v>482795.83999999997</v>
      </c>
      <c r="G17" s="43">
        <f>4893.18+24581.38+440443.04+35.01</f>
        <v>469952.61</v>
      </c>
      <c r="H17" s="43">
        <f>31162.33+453365.66+326.43-1173.15</f>
        <v>483681.26999999996</v>
      </c>
      <c r="I17" s="42"/>
      <c r="J17" s="10"/>
      <c r="K17" s="10"/>
      <c r="L17" s="10"/>
      <c r="M17" s="10"/>
    </row>
    <row r="18" spans="1:13" x14ac:dyDescent="0.2">
      <c r="A18" s="41"/>
      <c r="B18" s="40" t="s">
        <v>22</v>
      </c>
      <c r="C18" s="39"/>
      <c r="D18" s="39"/>
      <c r="E18" s="38"/>
      <c r="F18" s="37"/>
      <c r="G18" s="37">
        <v>26540</v>
      </c>
      <c r="H18" s="37">
        <v>265.39999999999998</v>
      </c>
      <c r="I18" s="36"/>
      <c r="J18" s="10"/>
      <c r="K18" s="10"/>
      <c r="L18" s="10"/>
      <c r="M18" s="10"/>
    </row>
    <row r="19" spans="1:13" ht="12.75" thickBot="1" x14ac:dyDescent="0.25">
      <c r="A19" s="35"/>
      <c r="B19" s="34" t="s">
        <v>21</v>
      </c>
      <c r="C19" s="34"/>
      <c r="D19" s="34"/>
      <c r="E19" s="34"/>
      <c r="F19" s="33">
        <f>978785.76+223307.06</f>
        <v>1202092.82</v>
      </c>
      <c r="G19" s="33">
        <f>976810.96+230333.01</f>
        <v>1207143.97</v>
      </c>
      <c r="H19" s="32">
        <f>SUM(H20:H37)</f>
        <v>1103744.29</v>
      </c>
      <c r="I19" s="31">
        <f>SUM(I20:I37)</f>
        <v>11.03</v>
      </c>
      <c r="J19" s="30"/>
      <c r="K19" s="10"/>
      <c r="L19" s="10"/>
      <c r="M19" s="10"/>
    </row>
    <row r="20" spans="1:13" x14ac:dyDescent="0.2">
      <c r="A20" s="16">
        <v>1</v>
      </c>
      <c r="B20" s="29" t="s">
        <v>20</v>
      </c>
      <c r="C20" s="29"/>
      <c r="D20" s="29"/>
      <c r="E20" s="29"/>
      <c r="F20" s="28"/>
      <c r="G20" s="28"/>
      <c r="H20" s="28">
        <v>4207</v>
      </c>
      <c r="I20" s="17">
        <f>ROUND((H20/I11/12),2)</f>
        <v>0.04</v>
      </c>
      <c r="J20" s="27"/>
      <c r="K20" s="12"/>
      <c r="L20" s="12"/>
      <c r="M20" s="12"/>
    </row>
    <row r="21" spans="1:13" x14ac:dyDescent="0.2">
      <c r="A21" s="16">
        <f>A20+1</f>
        <v>2</v>
      </c>
      <c r="B21" s="29" t="s">
        <v>19</v>
      </c>
      <c r="C21" s="29"/>
      <c r="D21" s="29"/>
      <c r="E21" s="29"/>
      <c r="F21" s="28"/>
      <c r="G21" s="28"/>
      <c r="H21" s="28">
        <v>105.42</v>
      </c>
      <c r="I21" s="17">
        <f>ROUND((H21/I11/12),2)</f>
        <v>0</v>
      </c>
      <c r="J21" s="27"/>
      <c r="K21" s="12"/>
      <c r="L21" s="12"/>
      <c r="M21" s="12"/>
    </row>
    <row r="22" spans="1:13" x14ac:dyDescent="0.2">
      <c r="A22" s="16">
        <f>A21+1</f>
        <v>3</v>
      </c>
      <c r="B22" s="22" t="s">
        <v>18</v>
      </c>
      <c r="C22" s="22"/>
      <c r="D22" s="22"/>
      <c r="E22" s="22"/>
      <c r="F22" s="18"/>
      <c r="G22" s="18"/>
      <c r="H22" s="18">
        <v>572.4</v>
      </c>
      <c r="I22" s="17">
        <f>ROUND((H22/I11/12),2)</f>
        <v>0.01</v>
      </c>
      <c r="J22" s="12"/>
      <c r="K22" s="12"/>
      <c r="L22" s="12"/>
      <c r="M22" s="12"/>
    </row>
    <row r="23" spans="1:13" x14ac:dyDescent="0.2">
      <c r="A23" s="16">
        <f>A22+1</f>
        <v>4</v>
      </c>
      <c r="B23" s="22" t="s">
        <v>17</v>
      </c>
      <c r="C23" s="22"/>
      <c r="D23" s="22"/>
      <c r="E23" s="22"/>
      <c r="F23" s="18"/>
      <c r="G23" s="18"/>
      <c r="H23" s="18">
        <v>69813.31</v>
      </c>
      <c r="I23" s="17">
        <f>ROUND((H23/I11/12),2)</f>
        <v>0.7</v>
      </c>
      <c r="J23" s="12"/>
      <c r="K23" s="12"/>
      <c r="L23" s="12"/>
      <c r="M23" s="12"/>
    </row>
    <row r="24" spans="1:13" x14ac:dyDescent="0.2">
      <c r="A24" s="16">
        <f>A23+1</f>
        <v>5</v>
      </c>
      <c r="B24" s="22" t="s">
        <v>16</v>
      </c>
      <c r="C24" s="22"/>
      <c r="D24" s="22"/>
      <c r="E24" s="22"/>
      <c r="F24" s="18"/>
      <c r="G24" s="18"/>
      <c r="H24" s="18">
        <v>328.8</v>
      </c>
      <c r="I24" s="17">
        <f>ROUND((H24/I11/12),2)</f>
        <v>0</v>
      </c>
      <c r="J24" s="12"/>
      <c r="K24" s="12"/>
      <c r="L24" s="12"/>
      <c r="M24" s="12"/>
    </row>
    <row r="25" spans="1:13" x14ac:dyDescent="0.2">
      <c r="A25" s="16">
        <f>A24+1</f>
        <v>6</v>
      </c>
      <c r="B25" s="22" t="s">
        <v>15</v>
      </c>
      <c r="C25" s="22"/>
      <c r="D25" s="22"/>
      <c r="E25" s="22"/>
      <c r="F25" s="18"/>
      <c r="G25" s="18"/>
      <c r="H25" s="18">
        <v>240148.03</v>
      </c>
      <c r="I25" s="17">
        <f>ROUND((H25/I11/12),2)</f>
        <v>2.4</v>
      </c>
      <c r="J25" s="12"/>
      <c r="K25" s="12"/>
      <c r="L25" s="12"/>
      <c r="M25" s="12"/>
    </row>
    <row r="26" spans="1:13" x14ac:dyDescent="0.2">
      <c r="A26" s="16">
        <f>A25+1</f>
        <v>7</v>
      </c>
      <c r="B26" s="22" t="s">
        <v>14</v>
      </c>
      <c r="C26" s="22"/>
      <c r="D26" s="22"/>
      <c r="E26" s="22"/>
      <c r="F26" s="18"/>
      <c r="G26" s="18"/>
      <c r="H26" s="18">
        <v>238082.07</v>
      </c>
      <c r="I26" s="17">
        <f>ROUND((H26/I11/12),2)</f>
        <v>2.37</v>
      </c>
      <c r="J26" s="12"/>
      <c r="K26" s="12"/>
      <c r="L26" s="12"/>
      <c r="M26" s="12"/>
    </row>
    <row r="27" spans="1:13" x14ac:dyDescent="0.2">
      <c r="A27" s="16">
        <f>A26+1</f>
        <v>8</v>
      </c>
      <c r="B27" s="22" t="s">
        <v>13</v>
      </c>
      <c r="C27" s="22"/>
      <c r="D27" s="22"/>
      <c r="E27" s="22"/>
      <c r="F27" s="18"/>
      <c r="G27" s="18"/>
      <c r="H27" s="18">
        <f>ROUND((I13*1.73),2)</f>
        <v>12162.25</v>
      </c>
      <c r="I27" s="17">
        <f>ROUND((H27/I13/12),2)</f>
        <v>0.14000000000000001</v>
      </c>
      <c r="J27" s="12"/>
      <c r="K27" s="12"/>
      <c r="L27" s="12"/>
      <c r="M27" s="12"/>
    </row>
    <row r="28" spans="1:13" x14ac:dyDescent="0.2">
      <c r="A28" s="16">
        <f>A27+1</f>
        <v>9</v>
      </c>
      <c r="B28" s="22" t="s">
        <v>12</v>
      </c>
      <c r="C28" s="22"/>
      <c r="D28" s="22"/>
      <c r="E28" s="22"/>
      <c r="F28" s="18"/>
      <c r="G28" s="18"/>
      <c r="H28" s="18">
        <f>16568.07+2043.98</f>
        <v>18612.05</v>
      </c>
      <c r="I28" s="17">
        <f>ROUND((H28/I11/12),2)</f>
        <v>0.19</v>
      </c>
      <c r="J28" s="12"/>
      <c r="K28" s="12"/>
      <c r="L28" s="12"/>
      <c r="M28" s="12"/>
    </row>
    <row r="29" spans="1:13" x14ac:dyDescent="0.2">
      <c r="A29" s="16">
        <f>A28+1</f>
        <v>10</v>
      </c>
      <c r="B29" s="21" t="s">
        <v>11</v>
      </c>
      <c r="C29" s="20"/>
      <c r="D29" s="20"/>
      <c r="E29" s="19"/>
      <c r="F29" s="18"/>
      <c r="G29" s="18"/>
      <c r="H29" s="18">
        <v>465.45</v>
      </c>
      <c r="I29" s="17">
        <f>ROUND((H29/I11/12),2)</f>
        <v>0</v>
      </c>
      <c r="J29" s="12"/>
      <c r="K29" s="12"/>
      <c r="L29" s="12"/>
      <c r="M29" s="12"/>
    </row>
    <row r="30" spans="1:13" x14ac:dyDescent="0.2">
      <c r="A30" s="16">
        <f>A29+1</f>
        <v>11</v>
      </c>
      <c r="B30" s="21" t="s">
        <v>10</v>
      </c>
      <c r="C30" s="20"/>
      <c r="D30" s="20"/>
      <c r="E30" s="19"/>
      <c r="F30" s="18"/>
      <c r="G30" s="18"/>
      <c r="H30" s="18">
        <v>1200</v>
      </c>
      <c r="I30" s="17">
        <f>ROUND((H30/I11/12),2)</f>
        <v>0.01</v>
      </c>
      <c r="J30" s="12"/>
      <c r="K30" s="12"/>
      <c r="L30" s="12"/>
      <c r="M30" s="12"/>
    </row>
    <row r="31" spans="1:13" ht="15" x14ac:dyDescent="0.25">
      <c r="A31" s="16">
        <f>A30+1</f>
        <v>12</v>
      </c>
      <c r="B31" s="22" t="s">
        <v>9</v>
      </c>
      <c r="C31" s="26"/>
      <c r="D31" s="26"/>
      <c r="E31" s="26"/>
      <c r="F31" s="18"/>
      <c r="G31" s="18"/>
      <c r="H31" s="18">
        <v>5400</v>
      </c>
      <c r="I31" s="17">
        <f>ROUND((H31/I11/12),2)</f>
        <v>0.05</v>
      </c>
      <c r="J31" s="12"/>
      <c r="K31" s="12"/>
      <c r="L31" s="12"/>
      <c r="M31" s="12"/>
    </row>
    <row r="32" spans="1:13" x14ac:dyDescent="0.2">
      <c r="A32" s="16">
        <f>A31+1</f>
        <v>13</v>
      </c>
      <c r="B32" s="21" t="s">
        <v>8</v>
      </c>
      <c r="C32" s="20"/>
      <c r="D32" s="20"/>
      <c r="E32" s="19"/>
      <c r="F32" s="18"/>
      <c r="G32" s="18"/>
      <c r="H32" s="18">
        <v>2601.15</v>
      </c>
      <c r="I32" s="17">
        <f>ROUND((H32/I11/12),2)</f>
        <v>0.03</v>
      </c>
      <c r="J32" s="12"/>
      <c r="K32" s="12"/>
      <c r="L32" s="12"/>
      <c r="M32" s="12"/>
    </row>
    <row r="33" spans="1:18" ht="24.75" x14ac:dyDescent="0.25">
      <c r="A33" s="16">
        <f>A32+1</f>
        <v>14</v>
      </c>
      <c r="B33" s="25" t="s">
        <v>7</v>
      </c>
      <c r="C33" s="24"/>
      <c r="D33" s="24"/>
      <c r="E33" s="23"/>
      <c r="F33" s="18"/>
      <c r="G33" s="18"/>
      <c r="H33" s="18">
        <v>53770</v>
      </c>
      <c r="I33" s="17">
        <f>ROUND((H33/I11/12),2)</f>
        <v>0.54</v>
      </c>
      <c r="J33" s="12"/>
      <c r="K33" s="12"/>
      <c r="L33" s="12"/>
      <c r="M33" s="12"/>
    </row>
    <row r="34" spans="1:18" x14ac:dyDescent="0.2">
      <c r="A34" s="16">
        <f>A33+1</f>
        <v>15</v>
      </c>
      <c r="B34" s="22" t="s">
        <v>6</v>
      </c>
      <c r="C34" s="22"/>
      <c r="D34" s="22"/>
      <c r="E34" s="22"/>
      <c r="F34" s="18"/>
      <c r="G34" s="18"/>
      <c r="H34" s="18">
        <v>22508.62</v>
      </c>
      <c r="I34" s="17">
        <f>ROUND((H34/I11/12),2)</f>
        <v>0.22</v>
      </c>
      <c r="J34" s="12"/>
      <c r="K34" s="12"/>
      <c r="L34" s="12"/>
      <c r="M34" s="12"/>
    </row>
    <row r="35" spans="1:18" x14ac:dyDescent="0.2">
      <c r="A35" s="16">
        <f>A34+1</f>
        <v>16</v>
      </c>
      <c r="B35" s="21" t="s">
        <v>5</v>
      </c>
      <c r="C35" s="20"/>
      <c r="D35" s="20"/>
      <c r="E35" s="19"/>
      <c r="F35" s="18"/>
      <c r="G35" s="18"/>
      <c r="H35" s="18">
        <v>75891.56</v>
      </c>
      <c r="I35" s="17">
        <f>ROUND((H35/I11/12),2)</f>
        <v>0.76</v>
      </c>
      <c r="J35" s="12"/>
      <c r="K35" s="12"/>
      <c r="M35" s="12"/>
    </row>
    <row r="36" spans="1:18" x14ac:dyDescent="0.2">
      <c r="A36" s="16">
        <f>A35+1</f>
        <v>17</v>
      </c>
      <c r="B36" s="21" t="s">
        <v>4</v>
      </c>
      <c r="C36" s="20"/>
      <c r="D36" s="20"/>
      <c r="E36" s="19"/>
      <c r="F36" s="18"/>
      <c r="G36" s="18"/>
      <c r="H36" s="18">
        <v>46222.49</v>
      </c>
      <c r="I36" s="17">
        <f>ROUND((H36/I11/12),2)</f>
        <v>0.46</v>
      </c>
      <c r="J36" s="12"/>
      <c r="L36" s="12"/>
      <c r="M36" s="12"/>
    </row>
    <row r="37" spans="1:18" ht="12.75" thickBot="1" x14ac:dyDescent="0.25">
      <c r="A37" s="16">
        <f>A36+1</f>
        <v>18</v>
      </c>
      <c r="B37" s="15" t="s">
        <v>3</v>
      </c>
      <c r="C37" s="15"/>
      <c r="D37" s="15"/>
      <c r="E37" s="15"/>
      <c r="F37" s="14"/>
      <c r="G37" s="14"/>
      <c r="H37" s="14">
        <f>ROUND((F19/135*35),2)</f>
        <v>311653.69</v>
      </c>
      <c r="I37" s="13">
        <f>ROUND((H37/I11/12),2)</f>
        <v>3.11</v>
      </c>
      <c r="J37" s="12"/>
      <c r="L37" s="12"/>
      <c r="M37" s="12"/>
    </row>
    <row r="38" spans="1:18" x14ac:dyDescent="0.2">
      <c r="J38" s="12"/>
      <c r="K38" s="7"/>
      <c r="L38" s="7"/>
    </row>
    <row r="39" spans="1:18" x14ac:dyDescent="0.2">
      <c r="H39" s="11"/>
      <c r="J39" s="10"/>
      <c r="K39" s="9"/>
      <c r="L39" s="7"/>
    </row>
    <row r="40" spans="1:18" x14ac:dyDescent="0.2">
      <c r="J40" s="7"/>
      <c r="K40" s="7"/>
      <c r="L40" s="7"/>
    </row>
    <row r="41" spans="1:18" s="3" customFormat="1" ht="15" x14ac:dyDescent="0.25">
      <c r="A41" s="2"/>
      <c r="E41" s="1" t="s">
        <v>2</v>
      </c>
      <c r="J41" s="8"/>
      <c r="K41" s="8"/>
      <c r="L41" s="8"/>
    </row>
    <row r="42" spans="1:18" x14ac:dyDescent="0.2">
      <c r="E42" s="1" t="s">
        <v>1</v>
      </c>
      <c r="J42" s="7"/>
      <c r="K42" s="7"/>
      <c r="L42" s="7"/>
    </row>
    <row r="43" spans="1:18" ht="15" x14ac:dyDescent="0.25">
      <c r="E43" t="s">
        <v>0</v>
      </c>
      <c r="J43" s="7"/>
      <c r="K43" s="4"/>
      <c r="L43" s="4"/>
      <c r="M43" s="4"/>
      <c r="N43" s="3"/>
      <c r="O43" s="3"/>
      <c r="P43" s="3"/>
      <c r="Q43" s="3"/>
      <c r="R43" s="3"/>
    </row>
    <row r="44" spans="1:18" s="3" customFormat="1" ht="15" x14ac:dyDescent="0.25">
      <c r="A44" s="2"/>
      <c r="K44" s="1"/>
      <c r="L44" s="6"/>
      <c r="M44" s="6"/>
      <c r="N44" s="6"/>
      <c r="O44" s="6"/>
      <c r="P44" s="6"/>
      <c r="Q44" s="6"/>
      <c r="R44" s="1"/>
    </row>
    <row r="45" spans="1:18" ht="14.25" x14ac:dyDescent="0.2">
      <c r="L45" s="6"/>
      <c r="M45" s="6"/>
      <c r="N45" s="6"/>
      <c r="O45" s="6"/>
      <c r="P45" s="6"/>
      <c r="Q45" s="6"/>
    </row>
    <row r="47" spans="1:18" s="3" customFormat="1" ht="15" x14ac:dyDescent="0.25">
      <c r="A47" s="2"/>
    </row>
    <row r="49" spans="11:18" ht="15" x14ac:dyDescent="0.25">
      <c r="K49" s="5"/>
      <c r="L49" s="5"/>
      <c r="M49" s="5"/>
      <c r="N49" s="3"/>
      <c r="O49" s="3"/>
      <c r="P49" s="3"/>
      <c r="Q49" s="3"/>
      <c r="R49" s="3"/>
    </row>
    <row r="72" spans="2:10" ht="15" x14ac:dyDescent="0.25">
      <c r="B72" s="4"/>
      <c r="C72" s="4"/>
      <c r="D72" s="4"/>
      <c r="E72" s="3"/>
      <c r="F72" s="3"/>
      <c r="G72" s="3"/>
      <c r="H72" s="4"/>
      <c r="I72" s="4"/>
      <c r="J72" s="3"/>
    </row>
  </sheetData>
  <mergeCells count="33">
    <mergeCell ref="B35:E35"/>
    <mergeCell ref="B36:E36"/>
    <mergeCell ref="B37:E37"/>
    <mergeCell ref="B26:E26"/>
    <mergeCell ref="B27:E27"/>
    <mergeCell ref="B28:E28"/>
    <mergeCell ref="B29:E29"/>
    <mergeCell ref="K43:M43"/>
    <mergeCell ref="B72:D72"/>
    <mergeCell ref="H72:I72"/>
    <mergeCell ref="B31:E31"/>
    <mergeCell ref="B32:E32"/>
    <mergeCell ref="B34:E34"/>
    <mergeCell ref="B16:E16"/>
    <mergeCell ref="B17:E17"/>
    <mergeCell ref="B30:E30"/>
    <mergeCell ref="B19:E19"/>
    <mergeCell ref="B20:E20"/>
    <mergeCell ref="B21:E21"/>
    <mergeCell ref="B22:E22"/>
    <mergeCell ref="B23:E23"/>
    <mergeCell ref="B24:E24"/>
    <mergeCell ref="B25:E25"/>
    <mergeCell ref="B18:E18"/>
    <mergeCell ref="A1:I1"/>
    <mergeCell ref="A2:I2"/>
    <mergeCell ref="A3:I3"/>
    <mergeCell ref="B5:C5"/>
    <mergeCell ref="B7:C7"/>
    <mergeCell ref="B9:C9"/>
    <mergeCell ref="E13:H13"/>
    <mergeCell ref="B14:E14"/>
    <mergeCell ref="B15:E15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Ф.Э.73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2013-05-23T16:59:59Z</dcterms:created>
  <dcterms:modified xsi:type="dcterms:W3CDTF">2013-05-23T17:00:04Z</dcterms:modified>
</cp:coreProperties>
</file>