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Д6" sheetId="1" r:id="rId1"/>
  </sheets>
  <calcPr calcId="145621"/>
</workbook>
</file>

<file path=xl/calcChain.xml><?xml version="1.0" encoding="utf-8"?>
<calcChain xmlns="http://schemas.openxmlformats.org/spreadsheetml/2006/main">
  <c r="D11" i="1" l="1"/>
  <c r="I20" i="1" s="1"/>
  <c r="F16" i="1"/>
  <c r="F6" i="1" s="1"/>
  <c r="F17" i="1"/>
  <c r="G17" i="1"/>
  <c r="F7" i="1" s="1"/>
  <c r="H17" i="1"/>
  <c r="H18" i="1"/>
  <c r="F19" i="1"/>
  <c r="G19" i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H28" i="1"/>
  <c r="I28" i="1"/>
  <c r="H29" i="1"/>
  <c r="I30" i="1"/>
  <c r="I32" i="1"/>
  <c r="I34" i="1"/>
  <c r="I36" i="1"/>
  <c r="I38" i="1"/>
  <c r="I40" i="1"/>
  <c r="H42" i="1"/>
  <c r="I42" i="1" s="1"/>
  <c r="I21" i="1" l="1"/>
  <c r="H27" i="1"/>
  <c r="I25" i="1"/>
  <c r="I23" i="1"/>
  <c r="I41" i="1"/>
  <c r="I39" i="1"/>
  <c r="I37" i="1"/>
  <c r="I35" i="1"/>
  <c r="I33" i="1"/>
  <c r="I31" i="1"/>
  <c r="I29" i="1"/>
  <c r="G15" i="1"/>
  <c r="I26" i="1"/>
  <c r="I24" i="1"/>
  <c r="I22" i="1"/>
  <c r="F15" i="1"/>
  <c r="I19" i="1" l="1"/>
  <c r="H19" i="1"/>
  <c r="I27" i="1"/>
  <c r="F9" i="1" l="1"/>
  <c r="H15" i="1"/>
</calcChain>
</file>

<file path=xl/sharedStrings.xml><?xml version="1.0" encoding="utf-8"?>
<sst xmlns="http://schemas.openxmlformats.org/spreadsheetml/2006/main" count="54" uniqueCount="49">
  <si>
    <t>тел. 40-55-80, 73-01-64</t>
  </si>
  <si>
    <t>адрес: г.Тула, ул.Марата, д.35а, офис 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</si>
  <si>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</si>
  <si>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</si>
  <si>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</si>
  <si>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услуги автовышки</t>
  </si>
  <si>
    <t>т.о.и освидетельствование лифтов</t>
  </si>
  <si>
    <t>т.о.наружных газовых сетей (54-ТО)</t>
  </si>
  <si>
    <t>т.о. газового хозяйства ВДГО</t>
  </si>
  <si>
    <t>т.о. системы автоматической пож.сигнализации</t>
  </si>
  <si>
    <t>страховой полис</t>
  </si>
  <si>
    <t>ремонт и обсл.э/оборудования,ревизия э/щитков</t>
  </si>
  <si>
    <t>проезд до объектов (ПВС)</t>
  </si>
  <si>
    <t>проверка и очистка вентканалов на газофиц.ВДПО</t>
  </si>
  <si>
    <t>проверка дымоходов на газовых объектах</t>
  </si>
  <si>
    <t>обязательное обучение персонала</t>
  </si>
  <si>
    <t>израсходовано материалов, спец.одежды</t>
  </si>
  <si>
    <t>з/плата (с налогами) документоведа</t>
  </si>
  <si>
    <t>з/плата (с налогами) мастеров, рабочих</t>
  </si>
  <si>
    <t>з/плата (с нал.) дворников, уборщиков,мусорщиков</t>
  </si>
  <si>
    <t>заточка цепи для сноса деревьев</t>
  </si>
  <si>
    <t>демеркуризация люм.и ртутных ламп</t>
  </si>
  <si>
    <t>восстановление уличного освещения</t>
  </si>
  <si>
    <t>вывоз мусора</t>
  </si>
  <si>
    <t>бланки паспортного стола</t>
  </si>
  <si>
    <t xml:space="preserve">аварийное обслуживание </t>
  </si>
  <si>
    <t>Содержание здания, в т.ч. офисы</t>
  </si>
  <si>
    <t>Доходы от договоров,заключ.со стор.организациями</t>
  </si>
  <si>
    <t xml:space="preserve">Электроэнергия </t>
  </si>
  <si>
    <t xml:space="preserve">Канализация, вода холодная </t>
  </si>
  <si>
    <t>ВСЕГО</t>
  </si>
  <si>
    <r>
      <t>Среднемес. 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</si>
  <si>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</si>
  <si>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</si>
  <si>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</si>
  <si>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</si>
  <si>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в руб.</t>
  </si>
  <si>
    <t>кв.м</t>
  </si>
  <si>
    <t xml:space="preserve">Площадь жилого дома </t>
  </si>
  <si>
    <t>Площадь офисов</t>
  </si>
  <si>
    <t>Общая площадь</t>
  </si>
  <si>
    <t>руб.</t>
  </si>
  <si>
    <t>Израсходовано</t>
  </si>
  <si>
    <t>в т.ч.получено от сторонних организаций</t>
  </si>
  <si>
    <t>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</si>
  <si>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</si>
  <si>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Дементьева, 6</t>
    </r>
  </si>
  <si>
    <t>управляющей компании ООО "Внешстрой-Коммунсервис" о выполнении условий договора</t>
  </si>
  <si>
    <t>ОТЧЕТ ЗА 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</si>
</sst>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2" fillId="0" borderId="2" xfId="0" applyFont="1" applyBorder="1"/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/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10" xfId="0" applyNumberFormat="1" applyFont="1" applyBorder="1" applyAlignment="1"/>
    <xf numFmtId="2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 applyAlignment="1">
      <alignment horizontal="left" wrapText="1"/>
    </xf>
    <xf numFmtId="2" fontId="5" fillId="2" borderId="1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/>
    <xf numFmtId="2" fontId="5" fillId="2" borderId="2" xfId="0" applyNumberFormat="1" applyFont="1" applyFill="1" applyBorder="1"/>
    <xf numFmtId="0" fontId="5" fillId="2" borderId="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0" fontId="3" fillId="0" borderId="0" xfId="0" applyFont="1"/>
    <xf numFmtId="0" fontId="8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8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Border="1" applyAlignment="1"/>
    <xf numFmtId="0" fontId="10" fillId="0" borderId="0" xfId="0" applyFont="1" applyBorder="1" applyAlignment="1"/>
    <xf numFmtId="0" fontId="2" fillId="0" borderId="0" xfId="0" applyFont="1" applyAlignment="1">
      <alignment horizontal="center"/>
    </xf>
    <xf numFmtId="0" fontId="10" fillId="0" borderId="8" xfId="0" applyFont="1" applyBorder="1" applyAlignment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20" xfId="0" applyFont="1" applyBorder="1"/>
    <xf numFmtId="0" fontId="0" fillId="0" borderId="20" xfId="0" applyBorder="1"/>
    <xf numFmtId="2" fontId="5" fillId="0" borderId="0" xfId="0" applyNumberFormat="1" applyFont="1" applyBorder="1" applyAlignment="1"/>
    <xf numFmtId="2" fontId="3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2" fontId="5" fillId="0" borderId="20" xfId="0" applyNumberFormat="1" applyFont="1" applyBorder="1" applyAlignment="1"/>
    <xf numFmtId="2" fontId="3" fillId="0" borderId="20" xfId="0" applyNumberFormat="1" applyFont="1" applyBorder="1" applyAlignment="1"/>
    <xf numFmtId="0" fontId="2" fillId="0" borderId="20" xfId="0" applyFont="1" applyBorder="1"/>
    <xf numFmtId="0" fontId="5" fillId="0" borderId="20" xfId="0" applyFont="1" applyBorder="1" applyAlignment="1">
      <alignment horizontal="left"/>
    </xf>
    <xf numFmtId="2" fontId="1" fillId="0" borderId="0" xfId="0" applyNumberFormat="1" applyFont="1" applyAlignment="1"/>
    <xf numFmtId="2" fontId="3" fillId="0" borderId="0" xfId="0" applyNumberFormat="1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5" fillId="0" borderId="8" xfId="0" applyNumberFormat="1" applyFont="1" applyBorder="1" applyAlignment="1"/>
    <xf numFmtId="2" fontId="3" fillId="0" borderId="8" xfId="0" applyNumberFormat="1" applyFont="1" applyBorder="1" applyAlignment="1"/>
    <xf numFmtId="0" fontId="2" fillId="0" borderId="8" xfId="0" applyFont="1" applyBorder="1"/>
    <xf numFmtId="0" fontId="5" fillId="0" borderId="8" xfId="0" applyFont="1" applyBorder="1" applyAlignment="1">
      <alignment horizontal="left"/>
    </xf>
    <xf numFmtId="2" fontId="8" fillId="0" borderId="20" xfId="0" applyNumberFormat="1" applyFont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G20" sqref="G20"/>
    </sheetView>
  </sheetViews>
  <sheetFormatPr defaultRowHeight="12" x14ac:dyDescent="0.2"/>
  <cols>
    <col min="1" max="1" width="5.140625" style="2" customWidth="1"/>
    <col min="2" max="5" width="9.140625" style="1"/>
    <col min="6" max="6" width="15.7109375" style="1" customWidth="1"/>
    <col min="7" max="7" width="10.42578125" style="1" customWidth="1"/>
    <col min="8" max="8" width="11.28515625" style="1" customWidth="1"/>
    <col min="9" max="9" width="9.140625" style="2"/>
    <col min="10" max="16384" width="9.140625" style="1"/>
  </cols>
  <sheetData>
    <row r="1" spans="1:9" ht="25.5" customHeight="1" x14ac:dyDescent="0.25">
      <c r="A1" s="97" t="s">
        <v>48</v>
      </c>
      <c r="B1" s="97"/>
      <c r="C1" s="97"/>
      <c r="D1" s="97"/>
      <c r="E1" s="97"/>
      <c r="F1" s="97"/>
      <c r="G1" s="97"/>
      <c r="H1" s="97"/>
      <c r="I1" s="97"/>
    </row>
    <row r="2" spans="1:9" s="12" customFormat="1" ht="18" customHeight="1" x14ac:dyDescent="0.2">
      <c r="A2" s="95" t="s">
        <v>47</v>
      </c>
      <c r="B2" s="95"/>
      <c r="C2" s="95"/>
      <c r="D2" s="95"/>
      <c r="E2" s="95"/>
      <c r="F2" s="95"/>
      <c r="G2" s="95"/>
      <c r="H2" s="95"/>
      <c r="I2" s="95"/>
    </row>
    <row r="3" spans="1:9" s="12" customFormat="1" ht="24" customHeight="1" x14ac:dyDescent="0.25">
      <c r="A3" s="96" t="s">
        <v>46</v>
      </c>
      <c r="B3" s="95"/>
      <c r="C3" s="95"/>
      <c r="D3" s="95"/>
      <c r="E3" s="95"/>
      <c r="F3" s="95"/>
      <c r="G3" s="95"/>
      <c r="H3" s="95"/>
      <c r="I3" s="95"/>
    </row>
    <row r="4" spans="1:9" s="12" customFormat="1" ht="15" x14ac:dyDescent="0.25">
      <c r="A4" s="94"/>
      <c r="B4" s="93"/>
      <c r="C4" s="93"/>
      <c r="D4" s="93"/>
      <c r="E4" s="93"/>
      <c r="F4" s="93"/>
      <c r="G4" s="93"/>
      <c r="H4" s="93"/>
      <c r="I4" s="93"/>
    </row>
    <row r="5" spans="1:9" s="12" customFormat="1" ht="15" x14ac:dyDescent="0.25">
      <c r="A5" s="94"/>
      <c r="B5" s="93"/>
      <c r="C5" s="93"/>
      <c r="D5" s="93"/>
      <c r="E5" s="93"/>
      <c r="F5" s="93"/>
      <c r="G5" s="93"/>
      <c r="H5" s="93"/>
      <c r="I5" s="93"/>
    </row>
    <row r="6" spans="1:9" s="12" customFormat="1" x14ac:dyDescent="0.2">
      <c r="A6" s="70"/>
      <c r="B6" s="83" t="s">
        <v>45</v>
      </c>
      <c r="C6" s="83"/>
      <c r="D6" s="82"/>
      <c r="E6" s="92"/>
      <c r="F6" s="80">
        <f>SUM(F16:F19)</f>
        <v>2386567.4400000004</v>
      </c>
      <c r="G6" s="12" t="s">
        <v>41</v>
      </c>
      <c r="I6" s="70"/>
    </row>
    <row r="7" spans="1:9" s="12" customFormat="1" ht="16.5" customHeight="1" x14ac:dyDescent="0.2">
      <c r="A7" s="70"/>
      <c r="B7" s="91" t="s">
        <v>44</v>
      </c>
      <c r="C7" s="91"/>
      <c r="D7" s="90"/>
      <c r="E7" s="89"/>
      <c r="F7" s="88">
        <f>SUM(G16:G19)</f>
        <v>2191920.9819999998</v>
      </c>
      <c r="G7" s="12" t="s">
        <v>41</v>
      </c>
      <c r="I7" s="70"/>
    </row>
    <row r="8" spans="1:9" s="12" customFormat="1" x14ac:dyDescent="0.2">
      <c r="A8" s="70"/>
      <c r="B8" s="87" t="s">
        <v>43</v>
      </c>
      <c r="C8" s="86"/>
      <c r="E8" s="85"/>
      <c r="F8" s="84">
        <v>21140</v>
      </c>
      <c r="G8" s="12" t="s">
        <v>41</v>
      </c>
      <c r="I8" s="70"/>
    </row>
    <row r="9" spans="1:9" s="12" customFormat="1" ht="15.75" customHeight="1" x14ac:dyDescent="0.2">
      <c r="A9" s="70"/>
      <c r="B9" s="83" t="s">
        <v>42</v>
      </c>
      <c r="C9" s="83"/>
      <c r="D9" s="82"/>
      <c r="E9" s="81"/>
      <c r="F9" s="80">
        <f>SUM(H16:H19)</f>
        <v>2390938.19</v>
      </c>
      <c r="G9" s="12" t="s">
        <v>41</v>
      </c>
      <c r="I9" s="70"/>
    </row>
    <row r="10" spans="1:9" s="12" customFormat="1" x14ac:dyDescent="0.2">
      <c r="A10" s="70"/>
      <c r="B10" s="79"/>
      <c r="C10" s="79"/>
      <c r="D10" s="7"/>
      <c r="E10" s="78"/>
      <c r="F10" s="77"/>
      <c r="I10" s="70"/>
    </row>
    <row r="11" spans="1:9" customFormat="1" ht="15" x14ac:dyDescent="0.25">
      <c r="A11" s="75" t="s">
        <v>40</v>
      </c>
      <c r="B11" s="75"/>
      <c r="C11" s="76"/>
      <c r="D11" s="75">
        <f>D12+D13</f>
        <v>7015.1</v>
      </c>
      <c r="E11" s="1" t="s">
        <v>37</v>
      </c>
    </row>
    <row r="12" spans="1:9" s="12" customFormat="1" ht="12.75" x14ac:dyDescent="0.2">
      <c r="A12" s="74" t="s">
        <v>39</v>
      </c>
      <c r="B12" s="73"/>
      <c r="C12" s="72"/>
      <c r="D12" s="71">
        <v>320.5</v>
      </c>
      <c r="E12" s="1" t="s">
        <v>37</v>
      </c>
      <c r="I12" s="70"/>
    </row>
    <row r="13" spans="1:9" s="12" customFormat="1" ht="13.5" thickBot="1" x14ac:dyDescent="0.25">
      <c r="A13" s="69" t="s">
        <v>38</v>
      </c>
      <c r="B13" s="69"/>
      <c r="C13" s="69"/>
      <c r="D13" s="68">
        <v>6694.6</v>
      </c>
      <c r="E13" s="1" t="s">
        <v>37</v>
      </c>
      <c r="F13" s="67"/>
      <c r="G13" s="66" t="s">
        <v>36</v>
      </c>
      <c r="H13" s="66"/>
      <c r="I13" s="65"/>
    </row>
    <row r="14" spans="1:9" s="12" customFormat="1" ht="27.75" thickBot="1" x14ac:dyDescent="0.25">
      <c r="A14" s="64"/>
      <c r="B14" s="63" t="s">
        <v>35</v>
      </c>
      <c r="C14" s="63"/>
      <c r="D14" s="63"/>
      <c r="E14" s="63"/>
      <c r="F14" s="62" t="s">
        <v>34</v>
      </c>
      <c r="G14" s="62" t="s">
        <v>33</v>
      </c>
      <c r="H14" s="62" t="s">
        <v>32</v>
      </c>
      <c r="I14" s="61" t="s">
        <v>31</v>
      </c>
    </row>
    <row r="15" spans="1:9" s="53" customFormat="1" ht="11.25" x14ac:dyDescent="0.2">
      <c r="A15" s="60"/>
      <c r="B15" s="59" t="s">
        <v>30</v>
      </c>
      <c r="C15" s="58"/>
      <c r="D15" s="58"/>
      <c r="E15" s="57"/>
      <c r="F15" s="56">
        <f>SUM(F16:F19)</f>
        <v>2386567.4400000004</v>
      </c>
      <c r="G15" s="55">
        <f>SUM(G16:G19)</f>
        <v>2191920.9819999998</v>
      </c>
      <c r="H15" s="55">
        <f>SUM(H16:H19)</f>
        <v>2390938.19</v>
      </c>
      <c r="I15" s="54"/>
    </row>
    <row r="16" spans="1:9" ht="12.75" x14ac:dyDescent="0.2">
      <c r="A16" s="52"/>
      <c r="B16" s="47" t="s">
        <v>29</v>
      </c>
      <c r="C16" s="47"/>
      <c r="D16" s="47"/>
      <c r="E16" s="47"/>
      <c r="F16" s="51">
        <f>285396.4</f>
        <v>285396.40000000002</v>
      </c>
      <c r="G16" s="50">
        <v>269713.46999999997</v>
      </c>
      <c r="H16" s="50">
        <v>307951.69</v>
      </c>
      <c r="I16" s="49"/>
    </row>
    <row r="17" spans="1:9" s="12" customFormat="1" ht="12.75" x14ac:dyDescent="0.2">
      <c r="A17" s="48"/>
      <c r="B17" s="47" t="s">
        <v>28</v>
      </c>
      <c r="C17" s="47"/>
      <c r="D17" s="47"/>
      <c r="E17" s="47"/>
      <c r="F17" s="46">
        <f>508736.34+106907.86+231600.64-35.91</f>
        <v>847208.93</v>
      </c>
      <c r="G17" s="46">
        <f>499196.38+111074.092+36239.2</f>
        <v>646509.67200000002</v>
      </c>
      <c r="H17" s="46">
        <f>636605.94+231600.64-35.91</f>
        <v>868170.66999999993</v>
      </c>
      <c r="I17" s="45"/>
    </row>
    <row r="18" spans="1:9" s="12" customFormat="1" ht="12.75" x14ac:dyDescent="0.2">
      <c r="A18" s="44"/>
      <c r="B18" s="43" t="s">
        <v>27</v>
      </c>
      <c r="C18" s="42"/>
      <c r="D18" s="42"/>
      <c r="E18" s="41"/>
      <c r="F18" s="40"/>
      <c r="G18" s="40">
        <v>21140</v>
      </c>
      <c r="H18" s="40">
        <f>ROUND((G18*0.01),2)</f>
        <v>211.4</v>
      </c>
      <c r="I18" s="39"/>
    </row>
    <row r="19" spans="1:9" s="12" customFormat="1" ht="13.5" thickBot="1" x14ac:dyDescent="0.25">
      <c r="A19" s="38"/>
      <c r="B19" s="37" t="s">
        <v>26</v>
      </c>
      <c r="C19" s="37"/>
      <c r="D19" s="37"/>
      <c r="E19" s="37"/>
      <c r="F19" s="36">
        <f>1244873.55+9088.56</f>
        <v>1253962.1100000001</v>
      </c>
      <c r="G19" s="36">
        <f>1246236.75+8321.09</f>
        <v>1254557.8400000001</v>
      </c>
      <c r="H19" s="35">
        <f>SUM(H20:H42)</f>
        <v>1214604.4300000002</v>
      </c>
      <c r="I19" s="34">
        <f>SUM(I20:I42)</f>
        <v>14.44</v>
      </c>
    </row>
    <row r="20" spans="1:9" s="12" customFormat="1" x14ac:dyDescent="0.2">
      <c r="A20" s="22">
        <v>1</v>
      </c>
      <c r="B20" s="33" t="s">
        <v>25</v>
      </c>
      <c r="C20" s="33"/>
      <c r="D20" s="33"/>
      <c r="E20" s="33"/>
      <c r="F20" s="32"/>
      <c r="G20" s="31"/>
      <c r="H20" s="30">
        <v>2404</v>
      </c>
      <c r="I20" s="18">
        <f>ROUND((H20/D11/12),2)</f>
        <v>0.03</v>
      </c>
    </row>
    <row r="21" spans="1:9" s="12" customFormat="1" x14ac:dyDescent="0.2">
      <c r="A21" s="22">
        <f>A20+1</f>
        <v>2</v>
      </c>
      <c r="B21" s="21" t="s">
        <v>24</v>
      </c>
      <c r="C21" s="21"/>
      <c r="D21" s="21"/>
      <c r="E21" s="21"/>
      <c r="F21" s="20"/>
      <c r="G21" s="20"/>
      <c r="H21" s="23">
        <v>184</v>
      </c>
      <c r="I21" s="18">
        <f>ROUND((H21/D11/12),2)</f>
        <v>0</v>
      </c>
    </row>
    <row r="22" spans="1:9" s="12" customFormat="1" x14ac:dyDescent="0.2">
      <c r="A22" s="22">
        <f>A21+1</f>
        <v>3</v>
      </c>
      <c r="B22" s="21" t="s">
        <v>23</v>
      </c>
      <c r="C22" s="21"/>
      <c r="D22" s="21"/>
      <c r="E22" s="21"/>
      <c r="F22" s="20"/>
      <c r="G22" s="20"/>
      <c r="H22" s="23">
        <v>117992</v>
      </c>
      <c r="I22" s="18">
        <f>ROUND((H22/D11/12),2)</f>
        <v>1.4</v>
      </c>
    </row>
    <row r="23" spans="1:9" s="12" customFormat="1" x14ac:dyDescent="0.2">
      <c r="A23" s="22">
        <f>A22+1</f>
        <v>4</v>
      </c>
      <c r="B23" s="26" t="s">
        <v>22</v>
      </c>
      <c r="C23" s="25"/>
      <c r="D23" s="25"/>
      <c r="E23" s="24"/>
      <c r="F23" s="20"/>
      <c r="G23" s="20"/>
      <c r="H23" s="23">
        <v>1318.1</v>
      </c>
      <c r="I23" s="18">
        <f>ROUND((H23/D11/12),2)</f>
        <v>0.02</v>
      </c>
    </row>
    <row r="24" spans="1:9" s="12" customFormat="1" x14ac:dyDescent="0.2">
      <c r="A24" s="22">
        <f>A23+1</f>
        <v>5</v>
      </c>
      <c r="B24" s="26" t="s">
        <v>21</v>
      </c>
      <c r="C24" s="25"/>
      <c r="D24" s="25"/>
      <c r="E24" s="24"/>
      <c r="F24" s="20"/>
      <c r="G24" s="20"/>
      <c r="H24" s="23">
        <v>546</v>
      </c>
      <c r="I24" s="18">
        <f>ROUND((H24/D11/12),2)</f>
        <v>0.01</v>
      </c>
    </row>
    <row r="25" spans="1:9" s="12" customFormat="1" x14ac:dyDescent="0.2">
      <c r="A25" s="22">
        <f>A24+1</f>
        <v>6</v>
      </c>
      <c r="B25" s="26" t="s">
        <v>20</v>
      </c>
      <c r="C25" s="25"/>
      <c r="D25" s="25"/>
      <c r="E25" s="24"/>
      <c r="F25" s="20"/>
      <c r="G25" s="20"/>
      <c r="H25" s="23">
        <v>200</v>
      </c>
      <c r="I25" s="18">
        <f>ROUND((H25/D11/12),2)</f>
        <v>0</v>
      </c>
    </row>
    <row r="26" spans="1:9" s="12" customFormat="1" x14ac:dyDescent="0.2">
      <c r="A26" s="22">
        <f>A25+1</f>
        <v>7</v>
      </c>
      <c r="B26" s="26" t="s">
        <v>19</v>
      </c>
      <c r="C26" s="25"/>
      <c r="D26" s="25"/>
      <c r="E26" s="24"/>
      <c r="F26" s="20"/>
      <c r="G26" s="20"/>
      <c r="H26" s="23">
        <v>191077.2</v>
      </c>
      <c r="I26" s="18">
        <f>ROUND((H26/D11/12),2)</f>
        <v>2.27</v>
      </c>
    </row>
    <row r="27" spans="1:9" s="12" customFormat="1" x14ac:dyDescent="0.2">
      <c r="A27" s="22">
        <f>A26+1</f>
        <v>8</v>
      </c>
      <c r="B27" s="26" t="s">
        <v>18</v>
      </c>
      <c r="C27" s="25"/>
      <c r="D27" s="25"/>
      <c r="E27" s="24"/>
      <c r="F27" s="20"/>
      <c r="G27" s="20"/>
      <c r="H27" s="23">
        <f>ROUND((D11*30.11),2)-H28</f>
        <v>199643</v>
      </c>
      <c r="I27" s="18">
        <f>ROUND((H27/D11/12),2)</f>
        <v>2.37</v>
      </c>
    </row>
    <row r="28" spans="1:9" s="12" customFormat="1" x14ac:dyDescent="0.2">
      <c r="A28" s="22">
        <f>A27+1</f>
        <v>9</v>
      </c>
      <c r="B28" s="26" t="s">
        <v>17</v>
      </c>
      <c r="C28" s="25"/>
      <c r="D28" s="25"/>
      <c r="E28" s="24"/>
      <c r="F28" s="20"/>
      <c r="G28" s="20"/>
      <c r="H28" s="23">
        <f>ROUND((D13*1.73),2)</f>
        <v>11581.66</v>
      </c>
      <c r="I28" s="18">
        <f>ROUND((H28/D13/12),2)</f>
        <v>0.14000000000000001</v>
      </c>
    </row>
    <row r="29" spans="1:9" s="12" customFormat="1" x14ac:dyDescent="0.2">
      <c r="A29" s="22">
        <f>A28+1</f>
        <v>10</v>
      </c>
      <c r="B29" s="21" t="s">
        <v>16</v>
      </c>
      <c r="C29" s="21"/>
      <c r="D29" s="21"/>
      <c r="E29" s="21"/>
      <c r="F29" s="20"/>
      <c r="G29" s="20"/>
      <c r="H29" s="23">
        <f>18034.35+1716.56</f>
        <v>19750.91</v>
      </c>
      <c r="I29" s="18">
        <f>ROUND((H29/D11/12),2)</f>
        <v>0.23</v>
      </c>
    </row>
    <row r="30" spans="1:9" s="12" customFormat="1" x14ac:dyDescent="0.2">
      <c r="A30" s="22">
        <f>A29+1</f>
        <v>11</v>
      </c>
      <c r="B30" s="21" t="s">
        <v>15</v>
      </c>
      <c r="C30" s="21"/>
      <c r="D30" s="21"/>
      <c r="E30" s="21"/>
      <c r="F30" s="20"/>
      <c r="G30" s="20"/>
      <c r="H30" s="23">
        <v>390.89</v>
      </c>
      <c r="I30" s="18">
        <f>ROUND((H30/D11/12),2)</f>
        <v>0</v>
      </c>
    </row>
    <row r="31" spans="1:9" x14ac:dyDescent="0.2">
      <c r="A31" s="22">
        <f>A30+1</f>
        <v>12</v>
      </c>
      <c r="B31" s="21" t="s">
        <v>14</v>
      </c>
      <c r="C31" s="21"/>
      <c r="D31" s="21"/>
      <c r="E31" s="21"/>
      <c r="F31" s="27"/>
      <c r="G31" s="27"/>
      <c r="H31" s="23">
        <v>552.96</v>
      </c>
      <c r="I31" s="18">
        <f>ROUND((H31/D11/12),2)</f>
        <v>0.01</v>
      </c>
    </row>
    <row r="32" spans="1:9" s="12" customFormat="1" x14ac:dyDescent="0.2">
      <c r="A32" s="22">
        <f>A31+1</f>
        <v>13</v>
      </c>
      <c r="B32" s="26" t="s">
        <v>13</v>
      </c>
      <c r="C32" s="25"/>
      <c r="D32" s="25"/>
      <c r="E32" s="24"/>
      <c r="F32" s="20"/>
      <c r="G32" s="20"/>
      <c r="H32" s="19">
        <v>6691.68</v>
      </c>
      <c r="I32" s="18">
        <f>ROUND((H32/D11/12),2)</f>
        <v>0.08</v>
      </c>
    </row>
    <row r="33" spans="1:9" s="12" customFormat="1" x14ac:dyDescent="0.2">
      <c r="A33" s="22">
        <f>A32+1</f>
        <v>14</v>
      </c>
      <c r="B33" s="21" t="s">
        <v>12</v>
      </c>
      <c r="C33" s="21"/>
      <c r="D33" s="21"/>
      <c r="E33" s="21"/>
      <c r="F33" s="20"/>
      <c r="G33" s="20"/>
      <c r="H33" s="23">
        <v>2184.4699999999998</v>
      </c>
      <c r="I33" s="18">
        <f>ROUND((H33/D11/12),2)</f>
        <v>0.03</v>
      </c>
    </row>
    <row r="34" spans="1:9" s="12" customFormat="1" x14ac:dyDescent="0.2">
      <c r="A34" s="22">
        <f>A33+1</f>
        <v>15</v>
      </c>
      <c r="B34" s="21" t="s">
        <v>11</v>
      </c>
      <c r="C34" s="21"/>
      <c r="D34" s="21"/>
      <c r="E34" s="21"/>
      <c r="F34" s="20"/>
      <c r="G34" s="20"/>
      <c r="H34" s="23">
        <v>5926.8</v>
      </c>
      <c r="I34" s="18">
        <f>ROUND((H34/D11/12),2)</f>
        <v>7.0000000000000007E-2</v>
      </c>
    </row>
    <row r="35" spans="1:9" s="12" customFormat="1" x14ac:dyDescent="0.2">
      <c r="A35" s="22">
        <f>A34+1</f>
        <v>16</v>
      </c>
      <c r="B35" s="26" t="s">
        <v>10</v>
      </c>
      <c r="C35" s="25"/>
      <c r="D35" s="25"/>
      <c r="E35" s="24"/>
      <c r="F35" s="20"/>
      <c r="G35" s="20"/>
      <c r="H35" s="23">
        <v>500</v>
      </c>
      <c r="I35" s="18">
        <f>ROUND((H35/D11/12),2)</f>
        <v>0.01</v>
      </c>
    </row>
    <row r="36" spans="1:9" s="12" customFormat="1" x14ac:dyDescent="0.2">
      <c r="A36" s="22">
        <f>A35+1</f>
        <v>17</v>
      </c>
      <c r="B36" s="26" t="s">
        <v>9</v>
      </c>
      <c r="C36" s="25"/>
      <c r="D36" s="25"/>
      <c r="E36" s="24"/>
      <c r="F36" s="20"/>
      <c r="G36" s="20"/>
      <c r="H36" s="23">
        <v>60104.639999999999</v>
      </c>
      <c r="I36" s="18">
        <f>ROUND((H36/D11/12),2)</f>
        <v>0.71</v>
      </c>
    </row>
    <row r="37" spans="1:9" ht="15" x14ac:dyDescent="0.25">
      <c r="A37" s="22">
        <f>A36+1</f>
        <v>18</v>
      </c>
      <c r="B37" s="29" t="s">
        <v>8</v>
      </c>
      <c r="C37" s="28"/>
      <c r="D37" s="28"/>
      <c r="E37" s="28"/>
      <c r="F37" s="27"/>
      <c r="G37" s="27"/>
      <c r="H37" s="23">
        <v>25289.98</v>
      </c>
      <c r="I37" s="18">
        <f>ROUND((H37/D11/12),2)</f>
        <v>0.3</v>
      </c>
    </row>
    <row r="38" spans="1:9" s="12" customFormat="1" x14ac:dyDescent="0.2">
      <c r="A38" s="22">
        <f>A37+1</f>
        <v>19</v>
      </c>
      <c r="B38" s="21" t="s">
        <v>7</v>
      </c>
      <c r="C38" s="21"/>
      <c r="D38" s="21"/>
      <c r="E38" s="21"/>
      <c r="F38" s="20"/>
      <c r="G38" s="20"/>
      <c r="H38" s="23">
        <v>25697.279999999999</v>
      </c>
      <c r="I38" s="18">
        <f>ROUND((H38/D11/12),2)</f>
        <v>0.31</v>
      </c>
    </row>
    <row r="39" spans="1:9" s="12" customFormat="1" x14ac:dyDescent="0.2">
      <c r="A39" s="22">
        <f>A38+1</f>
        <v>20</v>
      </c>
      <c r="B39" s="26" t="s">
        <v>6</v>
      </c>
      <c r="C39" s="25"/>
      <c r="D39" s="25"/>
      <c r="E39" s="24"/>
      <c r="F39" s="20"/>
      <c r="G39" s="20"/>
      <c r="H39" s="23">
        <v>140235.85</v>
      </c>
      <c r="I39" s="18">
        <f>ROUND((H39/D11/12),2)</f>
        <v>1.67</v>
      </c>
    </row>
    <row r="40" spans="1:9" s="12" customFormat="1" x14ac:dyDescent="0.2">
      <c r="A40" s="22">
        <f>A39+1</f>
        <v>21</v>
      </c>
      <c r="B40" s="26" t="s">
        <v>5</v>
      </c>
      <c r="C40" s="25"/>
      <c r="D40" s="25"/>
      <c r="E40" s="24"/>
      <c r="F40" s="20"/>
      <c r="G40" s="20"/>
      <c r="H40" s="23">
        <v>1750</v>
      </c>
      <c r="I40" s="18">
        <f>ROUND((H40/D11/12),2)</f>
        <v>0.02</v>
      </c>
    </row>
    <row r="41" spans="1:9" s="12" customFormat="1" x14ac:dyDescent="0.2">
      <c r="A41" s="22">
        <f>A40+1</f>
        <v>22</v>
      </c>
      <c r="B41" s="21" t="s">
        <v>4</v>
      </c>
      <c r="C41" s="21"/>
      <c r="D41" s="21"/>
      <c r="E41" s="21"/>
      <c r="F41" s="20"/>
      <c r="G41" s="20"/>
      <c r="H41" s="19">
        <v>75481.72</v>
      </c>
      <c r="I41" s="18">
        <f>ROUND((H41/D11/12),2)</f>
        <v>0.9</v>
      </c>
    </row>
    <row r="42" spans="1:9" s="12" customFormat="1" ht="12.75" thickBot="1" x14ac:dyDescent="0.25">
      <c r="A42" s="17">
        <f>A41+1</f>
        <v>23</v>
      </c>
      <c r="B42" s="16" t="s">
        <v>3</v>
      </c>
      <c r="C42" s="16"/>
      <c r="D42" s="16"/>
      <c r="E42" s="16"/>
      <c r="F42" s="15"/>
      <c r="G42" s="15"/>
      <c r="H42" s="14">
        <f>ROUND((F19/135*35),2)</f>
        <v>325101.28999999998</v>
      </c>
      <c r="I42" s="13">
        <f>ROUND((H42/D11/12),2)</f>
        <v>3.86</v>
      </c>
    </row>
    <row r="45" spans="1:9" x14ac:dyDescent="0.2">
      <c r="D45" s="1" t="s">
        <v>2</v>
      </c>
    </row>
    <row r="46" spans="1:9" x14ac:dyDescent="0.2">
      <c r="D46" s="1" t="s">
        <v>1</v>
      </c>
    </row>
    <row r="47" spans="1:9" x14ac:dyDescent="0.2">
      <c r="D47" s="1" t="s">
        <v>0</v>
      </c>
    </row>
    <row r="48" spans="1:9" x14ac:dyDescent="0.2">
      <c r="A48" s="11"/>
    </row>
    <row r="49" spans="1:12" ht="14.25" x14ac:dyDescent="0.2">
      <c r="A49" s="10"/>
    </row>
    <row r="50" spans="1:12" ht="14.25" x14ac:dyDescent="0.2">
      <c r="I50" s="10"/>
      <c r="J50" s="9"/>
      <c r="L50" s="9"/>
    </row>
    <row r="77" spans="1:9" x14ac:dyDescent="0.2">
      <c r="A77" s="8"/>
      <c r="B77" s="7"/>
      <c r="C77" s="7"/>
      <c r="D77" s="6"/>
      <c r="E77" s="6"/>
      <c r="F77" s="6"/>
      <c r="G77" s="6"/>
      <c r="H77" s="6"/>
      <c r="I77" s="5"/>
    </row>
    <row r="78" spans="1:9" s="3" customFormat="1" x14ac:dyDescent="0.2">
      <c r="A78" s="4"/>
      <c r="I78" s="4"/>
    </row>
  </sheetData>
  <mergeCells count="37">
    <mergeCell ref="B19:E19"/>
    <mergeCell ref="B20:E20"/>
    <mergeCell ref="B21:E21"/>
    <mergeCell ref="B22:E22"/>
    <mergeCell ref="B9:C9"/>
    <mergeCell ref="A1:I1"/>
    <mergeCell ref="A2:I2"/>
    <mergeCell ref="A3:I3"/>
    <mergeCell ref="B6:C6"/>
    <mergeCell ref="B7:C7"/>
    <mergeCell ref="B33:E33"/>
    <mergeCell ref="B34:E34"/>
    <mergeCell ref="B23:E23"/>
    <mergeCell ref="A13:C13"/>
    <mergeCell ref="G13:H13"/>
    <mergeCell ref="B14:E14"/>
    <mergeCell ref="B15:E15"/>
    <mergeCell ref="B16:E16"/>
    <mergeCell ref="B17:E17"/>
    <mergeCell ref="B18:E18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2:E42"/>
    <mergeCell ref="B36:E36"/>
    <mergeCell ref="B37:E37"/>
    <mergeCell ref="B38:E38"/>
    <mergeCell ref="B39:E39"/>
    <mergeCell ref="B40:E40"/>
    <mergeCell ref="B41:E41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2013-05-23T16:45:35Z</dcterms:created>
  <dcterms:modified xsi:type="dcterms:W3CDTF">2013-05-23T16:46:09Z</dcterms:modified>
</cp:coreProperties>
</file>