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7235" windowHeight="7935"/>
  </bookViews>
  <sheets>
    <sheet name="Д8а" sheetId="1" r:id="rId1"/>
  </sheets>
  <calcPr calcId="145621"/>
</workbook>
</file>

<file path=xl/calcChain.xml><?xml version="1.0" encoding="utf-8"?>
<calcChain xmlns="http://schemas.openxmlformats.org/spreadsheetml/2006/main">
  <c r="F15" i="1" l="1"/>
  <c r="F6" i="1" s="1"/>
  <c r="G15" i="1"/>
  <c r="G13" i="1" s="1"/>
  <c r="F16" i="1"/>
  <c r="G16" i="1"/>
  <c r="F7" i="1" s="1"/>
  <c r="H16" i="1"/>
  <c r="H17" i="1"/>
  <c r="I19" i="1"/>
  <c r="A20" i="1"/>
  <c r="I20" i="1"/>
  <c r="A21" i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I21" i="1"/>
  <c r="I22" i="1"/>
  <c r="I23" i="1"/>
  <c r="H25" i="1"/>
  <c r="H24" i="1" s="1"/>
  <c r="H26" i="1"/>
  <c r="I26" i="1" s="1"/>
  <c r="I27" i="1"/>
  <c r="I28" i="1"/>
  <c r="I29" i="1"/>
  <c r="I30" i="1"/>
  <c r="I31" i="1"/>
  <c r="I32" i="1"/>
  <c r="I33" i="1"/>
  <c r="I34" i="1"/>
  <c r="I35" i="1"/>
  <c r="I36" i="1"/>
  <c r="H37" i="1"/>
  <c r="I37" i="1"/>
  <c r="I18" i="1" l="1"/>
  <c r="H18" i="1"/>
  <c r="I24" i="1"/>
  <c r="F9" i="1"/>
  <c r="H13" i="1"/>
  <c r="F13" i="1"/>
  <c r="I25" i="1"/>
</calcChain>
</file>

<file path=xl/sharedStrings.xml><?xml version="1.0" encoding="utf-8"?>
<sst xmlns="http://schemas.openxmlformats.org/spreadsheetml/2006/main" count="46" uniqueCount="43">
  <si>
    <t>тел. 40-55-80, 73-01-64</t>
  </si>
  <si>
    <t>адрес: г.Тула, ул.Марата, д.35а, офис 1</t>
  </si>
  <si>
    <t>Управляющая компания ООО "Внешстрой-Коммунсервис"</t>
  </si>
  <si>
    <t>Услуги управляющей компании</t>
  </si>
  <si>
    <t>Услуги ИВЦ</t>
  </si>
  <si>
    <t>Техническое обслуживание лифтов</t>
  </si>
  <si>
    <t xml:space="preserve">Т.о. электротехнического оборудования </t>
  </si>
  <si>
    <t>Т.о. наружних газовых сетей</t>
  </si>
  <si>
    <t>Проезд до объектов (ПВС)</t>
  </si>
  <si>
    <t>Поверка средств измерений</t>
  </si>
  <si>
    <t>Проверка и очистка вентканалов на газофицир.ВДПО</t>
  </si>
  <si>
    <t>Обязательное обучение персонала</t>
  </si>
  <si>
    <t xml:space="preserve">Обслуживание  и поверка теплосчетчика </t>
  </si>
  <si>
    <t>Мех.уборка придомовой территории</t>
  </si>
  <si>
    <t>Израсходовано материалов, спец.одежды</t>
  </si>
  <si>
    <t>З/плата (с налогами) документоведа</t>
  </si>
  <si>
    <t>З/плата (с налогами) мастеров, рабочих</t>
  </si>
  <si>
    <t>З/плата (с налогами) дворн,уборщ.,мус/сборщиков</t>
  </si>
  <si>
    <t>Вывоз мусора</t>
  </si>
  <si>
    <t>Бланки паспортного стола</t>
  </si>
  <si>
    <t>Автоуслуги</t>
  </si>
  <si>
    <t xml:space="preserve">Аварийное обслуживание </t>
  </si>
  <si>
    <t>Содержание здания</t>
  </si>
  <si>
    <t>Доходы от договоров,заключ.со сторон.организациями</t>
  </si>
  <si>
    <t xml:space="preserve">Электроэнергия </t>
  </si>
  <si>
    <t>Отопление, вода горячая</t>
  </si>
  <si>
    <t>Канализация, вода холодная</t>
  </si>
  <si>
    <t>ВСЕГО</t>
  </si>
  <si>
    <r>
      <t>Расходы на 1 м</t>
    </r>
    <r>
      <rPr>
        <b/>
        <vertAlign val="superscript"/>
        <sz val="8"/>
        <rFont val="Arial Cyr"/>
        <charset val="204"/>
      </rPr>
      <t>2</t>
    </r>
    <r>
      <rPr>
        <b/>
        <sz val="8"/>
        <rFont val="Arial Cyr"/>
        <charset val="204"/>
      </rPr>
      <t xml:space="preserve"> в месяц</t>
    </r>
  </si>
  <si>
    <t>Израсход-но
за 2012год</t>
  </si>
  <si>
    <t>Получено
за 2012год</t>
  </si>
  <si>
    <t>Начислено
за 2012год</t>
  </si>
  <si>
    <t>Наименование расходов</t>
  </si>
  <si>
    <t>кв.м</t>
  </si>
  <si>
    <t xml:space="preserve">Площадь жилого дома </t>
  </si>
  <si>
    <t>руб.</t>
  </si>
  <si>
    <t>Израсходовано</t>
  </si>
  <si>
    <t>в т.ч.получено от сторонних организаций</t>
  </si>
  <si>
    <t>Фактически получено</t>
  </si>
  <si>
    <t>Начислено</t>
  </si>
  <si>
    <r>
      <t xml:space="preserve">по содержанию и эксплуатации жилого дома по адресу: г.Тула, </t>
    </r>
    <r>
      <rPr>
        <b/>
        <sz val="10"/>
        <rFont val="Arial Cyr"/>
        <charset val="204"/>
      </rPr>
      <t>ул. Декабристов, 8-а</t>
    </r>
  </si>
  <si>
    <t>управляющей компании ООО "Внешстрой-Коммунсервис" о выполнении условий договора</t>
  </si>
  <si>
    <t>ОТЧЕТ ЗА 2012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</si>
</sst>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9"/>
      <name val="Arial Cyr"/>
      <charset val="204"/>
    </font>
    <font>
      <b/>
      <sz val="8"/>
      <name val="Arial Cyr"/>
      <charset val="204"/>
    </font>
    <font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name val="Arial Cyr"/>
      <charset val="204"/>
    </font>
    <font>
      <b/>
      <sz val="7"/>
      <name val="Arial Cyr"/>
      <charset val="204"/>
    </font>
    <font>
      <b/>
      <vertAlign val="superscript"/>
      <sz val="8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/>
    <xf numFmtId="2" fontId="3" fillId="0" borderId="0" xfId="0" applyNumberFormat="1" applyFont="1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/>
    <xf numFmtId="0" fontId="4" fillId="0" borderId="0" xfId="0" applyFont="1" applyBorder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2" fontId="1" fillId="0" borderId="0" xfId="0" applyNumberFormat="1" applyFont="1"/>
    <xf numFmtId="0" fontId="3" fillId="0" borderId="0" xfId="0" applyFont="1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/>
    <xf numFmtId="0" fontId="3" fillId="0" borderId="2" xfId="0" applyFont="1" applyBorder="1"/>
    <xf numFmtId="0" fontId="1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center"/>
    </xf>
    <xf numFmtId="2" fontId="3" fillId="0" borderId="0" xfId="0" applyNumberFormat="1" applyFont="1" applyBorder="1" applyAlignment="1"/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/>
    <xf numFmtId="0" fontId="3" fillId="0" borderId="5" xfId="0" applyFont="1" applyBorder="1"/>
    <xf numFmtId="0" fontId="1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2" fontId="1" fillId="0" borderId="5" xfId="0" applyNumberFormat="1" applyFont="1" applyBorder="1"/>
    <xf numFmtId="0" fontId="4" fillId="0" borderId="5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2" fontId="1" fillId="0" borderId="10" xfId="0" applyNumberFormat="1" applyFont="1" applyBorder="1" applyAlignment="1"/>
    <xf numFmtId="0" fontId="3" fillId="0" borderId="10" xfId="0" applyFont="1" applyBorder="1"/>
    <xf numFmtId="0" fontId="1" fillId="0" borderId="10" xfId="0" applyFont="1" applyBorder="1" applyAlignment="1">
      <alignment horizontal="left" wrapText="1"/>
    </xf>
    <xf numFmtId="0" fontId="3" fillId="0" borderId="11" xfId="0" applyFont="1" applyBorder="1" applyAlignment="1">
      <alignment horizontal="center"/>
    </xf>
    <xf numFmtId="2" fontId="3" fillId="0" borderId="10" xfId="0" applyNumberFormat="1" applyFont="1" applyBorder="1"/>
    <xf numFmtId="2" fontId="2" fillId="0" borderId="0" xfId="0" applyNumberFormat="1" applyFont="1" applyBorder="1" applyAlignment="1"/>
    <xf numFmtId="2" fontId="5" fillId="2" borderId="12" xfId="0" applyNumberFormat="1" applyFont="1" applyFill="1" applyBorder="1" applyAlignment="1">
      <alignment horizontal="center"/>
    </xf>
    <xf numFmtId="2" fontId="5" fillId="2" borderId="2" xfId="0" applyNumberFormat="1" applyFont="1" applyFill="1" applyBorder="1" applyAlignment="1"/>
    <xf numFmtId="0" fontId="5" fillId="2" borderId="2" xfId="0" applyFont="1" applyFill="1" applyBorder="1"/>
    <xf numFmtId="0" fontId="5" fillId="2" borderId="2" xfId="0" applyFont="1" applyFill="1" applyBorder="1" applyAlignment="1">
      <alignment horizontal="left"/>
    </xf>
    <xf numFmtId="0" fontId="6" fillId="2" borderId="3" xfId="0" applyFont="1" applyFill="1" applyBorder="1"/>
    <xf numFmtId="0" fontId="2" fillId="0" borderId="0" xfId="0" applyFont="1" applyBorder="1"/>
    <xf numFmtId="0" fontId="5" fillId="0" borderId="0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right" vertical="center" wrapText="1"/>
    </xf>
    <xf numFmtId="2" fontId="5" fillId="3" borderId="14" xfId="0" applyNumberFormat="1" applyFont="1" applyFill="1" applyBorder="1" applyAlignment="1">
      <alignment horizontal="right" vertical="center" wrapText="1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6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right" vertical="center" wrapText="1"/>
    </xf>
    <xf numFmtId="2" fontId="5" fillId="3" borderId="5" xfId="0" applyNumberFormat="1" applyFont="1" applyFill="1" applyBorder="1" applyAlignment="1">
      <alignment horizontal="right" vertical="center" wrapText="1"/>
    </xf>
    <xf numFmtId="0" fontId="5" fillId="0" borderId="5" xfId="0" applyFont="1" applyBorder="1" applyAlignment="1">
      <alignment horizontal="left"/>
    </xf>
    <xf numFmtId="0" fontId="6" fillId="0" borderId="6" xfId="0" applyFont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right"/>
    </xf>
    <xf numFmtId="2" fontId="5" fillId="0" borderId="16" xfId="0" applyNumberFormat="1" applyFont="1" applyBorder="1" applyAlignment="1">
      <alignment horizontal="center"/>
    </xf>
    <xf numFmtId="2" fontId="5" fillId="3" borderId="5" xfId="0" applyNumberFormat="1" applyFont="1" applyFill="1" applyBorder="1" applyAlignment="1">
      <alignment horizontal="right"/>
    </xf>
    <xf numFmtId="2" fontId="5" fillId="3" borderId="14" xfId="0" applyNumberFormat="1" applyFont="1" applyFill="1" applyBorder="1" applyAlignment="1">
      <alignment horizontal="right"/>
    </xf>
    <xf numFmtId="0" fontId="6" fillId="0" borderId="6" xfId="0" applyFont="1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3" fillId="0" borderId="0" xfId="0" applyFont="1" applyAlignment="1">
      <alignment horizontal="center"/>
    </xf>
    <xf numFmtId="2" fontId="2" fillId="0" borderId="0" xfId="0" applyNumberFormat="1" applyFont="1"/>
    <xf numFmtId="2" fontId="7" fillId="0" borderId="0" xfId="0" applyNumberFormat="1" applyFont="1" applyAlignment="1"/>
    <xf numFmtId="2" fontId="2" fillId="0" borderId="0" xfId="0" applyNumberFormat="1" applyFont="1" applyAlignment="1"/>
    <xf numFmtId="0" fontId="2" fillId="0" borderId="0" xfId="0" applyFont="1" applyAlignment="1">
      <alignment horizontal="left"/>
    </xf>
    <xf numFmtId="2" fontId="2" fillId="0" borderId="24" xfId="0" applyNumberFormat="1" applyFont="1" applyBorder="1"/>
    <xf numFmtId="2" fontId="7" fillId="0" borderId="24" xfId="0" applyNumberFormat="1" applyFont="1" applyBorder="1" applyAlignment="1"/>
    <xf numFmtId="2" fontId="2" fillId="0" borderId="24" xfId="0" applyNumberFormat="1" applyFont="1" applyBorder="1" applyAlignment="1"/>
    <xf numFmtId="0" fontId="3" fillId="0" borderId="24" xfId="0" applyFont="1" applyBorder="1"/>
    <xf numFmtId="0" fontId="2" fillId="0" borderId="24" xfId="0" applyFont="1" applyBorder="1" applyAlignment="1">
      <alignment horizontal="left"/>
    </xf>
    <xf numFmtId="2" fontId="3" fillId="0" borderId="0" xfId="0" applyNumberFormat="1" applyFont="1"/>
    <xf numFmtId="2" fontId="4" fillId="0" borderId="0" xfId="0" applyNumberFormat="1" applyFont="1" applyAlignment="1"/>
    <xf numFmtId="2" fontId="3" fillId="0" borderId="0" xfId="0" applyNumberFormat="1" applyFont="1" applyAlignment="1"/>
    <xf numFmtId="0" fontId="3" fillId="0" borderId="0" xfId="0" applyFont="1" applyAlignment="1">
      <alignment horizontal="left"/>
    </xf>
    <xf numFmtId="2" fontId="2" fillId="0" borderId="8" xfId="0" applyNumberFormat="1" applyFont="1" applyBorder="1"/>
    <xf numFmtId="2" fontId="7" fillId="0" borderId="8" xfId="0" applyNumberFormat="1" applyFont="1" applyBorder="1" applyAlignment="1"/>
    <xf numFmtId="2" fontId="2" fillId="0" borderId="8" xfId="0" applyNumberFormat="1" applyFont="1" applyBorder="1" applyAlignment="1"/>
    <xf numFmtId="0" fontId="3" fillId="0" borderId="8" xfId="0" applyFont="1" applyBorder="1"/>
    <xf numFmtId="0" fontId="2" fillId="0" borderId="8" xfId="0" applyFont="1" applyBorder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0" fillId="0" borderId="0" xfId="0" applyFont="1" applyAlignment="1">
      <alignment horizontal="center"/>
    </xf>
    <xf numFmtId="0" fontId="6" fillId="0" borderId="0" xfId="0" applyFont="1" applyAlignment="1"/>
    <xf numFmtId="0" fontId="0" fillId="0" borderId="0" xfId="0" applyAlignment="1"/>
    <xf numFmtId="0" fontId="1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3"/>
  <sheetViews>
    <sheetView tabSelected="1" workbookViewId="0">
      <selection activeCell="L4" sqref="L4"/>
    </sheetView>
  </sheetViews>
  <sheetFormatPr defaultRowHeight="12" x14ac:dyDescent="0.2"/>
  <cols>
    <col min="1" max="1" width="5.42578125" style="1" customWidth="1"/>
    <col min="2" max="5" width="9.140625" style="1"/>
    <col min="6" max="6" width="11.5703125" style="1" customWidth="1"/>
    <col min="7" max="7" width="11" style="1" customWidth="1"/>
    <col min="8" max="8" width="9.140625" style="1"/>
    <col min="9" max="9" width="12.28515625" style="2" customWidth="1"/>
    <col min="10" max="16384" width="9.140625" style="1"/>
  </cols>
  <sheetData>
    <row r="1" spans="1:15" ht="26.25" customHeight="1" x14ac:dyDescent="0.25">
      <c r="A1" s="104" t="s">
        <v>42</v>
      </c>
      <c r="B1" s="104"/>
      <c r="C1" s="104"/>
      <c r="D1" s="104"/>
      <c r="E1" s="104"/>
      <c r="F1" s="104"/>
      <c r="G1" s="104"/>
      <c r="H1" s="104"/>
      <c r="I1" s="104"/>
      <c r="J1" s="103"/>
      <c r="K1" s="102"/>
      <c r="L1" s="102"/>
      <c r="M1" s="102"/>
      <c r="N1" s="102"/>
      <c r="O1" s="102"/>
    </row>
    <row r="2" spans="1:15" s="13" customFormat="1" ht="21" customHeight="1" x14ac:dyDescent="0.25">
      <c r="A2" s="101" t="s">
        <v>41</v>
      </c>
      <c r="B2" s="101"/>
      <c r="C2" s="101"/>
      <c r="D2" s="101"/>
      <c r="E2" s="101"/>
      <c r="F2" s="101"/>
      <c r="G2" s="101"/>
      <c r="H2" s="101"/>
      <c r="I2" s="101"/>
      <c r="J2" s="100"/>
      <c r="K2" s="100"/>
      <c r="L2" s="100"/>
      <c r="M2" s="100"/>
      <c r="N2" s="100"/>
      <c r="O2" s="100"/>
    </row>
    <row r="3" spans="1:15" s="13" customFormat="1" ht="27" customHeight="1" x14ac:dyDescent="0.25">
      <c r="A3" s="101" t="s">
        <v>40</v>
      </c>
      <c r="B3" s="101"/>
      <c r="C3" s="101"/>
      <c r="D3" s="101"/>
      <c r="E3" s="101"/>
      <c r="F3" s="101"/>
      <c r="G3" s="101"/>
      <c r="H3" s="101"/>
      <c r="I3" s="101"/>
      <c r="J3" s="100"/>
      <c r="K3" s="100"/>
      <c r="L3" s="100"/>
      <c r="M3" s="100"/>
      <c r="N3" s="100"/>
      <c r="O3" s="100"/>
    </row>
    <row r="4" spans="1:15" s="13" customFormat="1" ht="11.25" x14ac:dyDescent="0.2">
      <c r="B4" s="99"/>
      <c r="C4" s="99"/>
      <c r="D4" s="98"/>
      <c r="E4" s="81"/>
      <c r="I4" s="79"/>
    </row>
    <row r="5" spans="1:15" s="13" customFormat="1" ht="11.25" x14ac:dyDescent="0.2">
      <c r="B5" s="83"/>
      <c r="C5" s="83"/>
      <c r="D5" s="98"/>
      <c r="E5" s="81"/>
      <c r="I5" s="79"/>
    </row>
    <row r="6" spans="1:15" s="13" customFormat="1" ht="11.25" x14ac:dyDescent="0.2">
      <c r="A6" s="88" t="s">
        <v>39</v>
      </c>
      <c r="B6" s="88"/>
      <c r="C6" s="87"/>
      <c r="D6" s="86"/>
      <c r="E6" s="85"/>
      <c r="F6" s="84">
        <f>SUM(F14:F18)</f>
        <v>1474538.4900000002</v>
      </c>
      <c r="G6" s="13" t="s">
        <v>35</v>
      </c>
      <c r="I6" s="79"/>
    </row>
    <row r="7" spans="1:15" s="13" customFormat="1" ht="17.25" customHeight="1" x14ac:dyDescent="0.2">
      <c r="A7" s="97" t="s">
        <v>38</v>
      </c>
      <c r="B7" s="97"/>
      <c r="C7" s="96"/>
      <c r="D7" s="95"/>
      <c r="E7" s="94"/>
      <c r="F7" s="93">
        <f>SUM(G14:G18)</f>
        <v>1494026.23</v>
      </c>
      <c r="G7" s="13" t="s">
        <v>35</v>
      </c>
      <c r="H7" s="89"/>
      <c r="I7" s="79"/>
    </row>
    <row r="8" spans="1:15" s="13" customFormat="1" ht="11.25" x14ac:dyDescent="0.2">
      <c r="A8" s="92" t="s">
        <v>37</v>
      </c>
      <c r="B8" s="92"/>
      <c r="D8" s="91"/>
      <c r="E8" s="90"/>
      <c r="F8" s="89">
        <v>15740</v>
      </c>
      <c r="G8" s="13" t="s">
        <v>35</v>
      </c>
      <c r="H8" s="89"/>
      <c r="I8" s="79"/>
    </row>
    <row r="9" spans="1:15" s="13" customFormat="1" ht="18" customHeight="1" x14ac:dyDescent="0.2">
      <c r="A9" s="88" t="s">
        <v>36</v>
      </c>
      <c r="B9" s="88"/>
      <c r="C9" s="87"/>
      <c r="D9" s="86"/>
      <c r="E9" s="85"/>
      <c r="F9" s="84">
        <f>SUM(H14:H18)</f>
        <v>1558694.8800000004</v>
      </c>
      <c r="G9" s="13" t="s">
        <v>35</v>
      </c>
      <c r="I9" s="79"/>
    </row>
    <row r="10" spans="1:15" s="13" customFormat="1" ht="11.25" x14ac:dyDescent="0.2">
      <c r="A10" s="83"/>
      <c r="B10" s="83"/>
      <c r="D10" s="82"/>
      <c r="E10" s="81"/>
      <c r="F10" s="80"/>
      <c r="I10" s="79"/>
    </row>
    <row r="11" spans="1:15" s="13" customFormat="1" ht="15.75" thickBot="1" x14ac:dyDescent="0.3">
      <c r="A11" s="78" t="s">
        <v>34</v>
      </c>
      <c r="B11" s="78"/>
      <c r="C11" s="78"/>
      <c r="D11" s="77">
        <v>2976.8</v>
      </c>
      <c r="E11" s="76" t="s">
        <v>33</v>
      </c>
      <c r="F11" s="75"/>
      <c r="G11" s="74"/>
      <c r="H11" s="74"/>
      <c r="I11" s="73"/>
    </row>
    <row r="12" spans="1:15" s="13" customFormat="1" ht="27.75" thickBot="1" x14ac:dyDescent="0.25">
      <c r="A12" s="72"/>
      <c r="B12" s="71" t="s">
        <v>32</v>
      </c>
      <c r="C12" s="71"/>
      <c r="D12" s="71"/>
      <c r="E12" s="71"/>
      <c r="F12" s="70" t="s">
        <v>31</v>
      </c>
      <c r="G12" s="70" t="s">
        <v>30</v>
      </c>
      <c r="H12" s="70" t="s">
        <v>29</v>
      </c>
      <c r="I12" s="69" t="s">
        <v>28</v>
      </c>
      <c r="J12" s="62"/>
      <c r="K12" s="61"/>
      <c r="L12" s="61"/>
      <c r="M12" s="42"/>
    </row>
    <row r="13" spans="1:15" s="13" customFormat="1" ht="11.25" x14ac:dyDescent="0.2">
      <c r="A13" s="68"/>
      <c r="B13" s="67" t="s">
        <v>27</v>
      </c>
      <c r="C13" s="66"/>
      <c r="D13" s="66"/>
      <c r="E13" s="65"/>
      <c r="F13" s="64">
        <f>SUM(F14:F18)</f>
        <v>1474538.4900000002</v>
      </c>
      <c r="G13" s="64">
        <f>SUM(G14:G18)</f>
        <v>1494026.23</v>
      </c>
      <c r="H13" s="64">
        <f>SUM(H14:H18)</f>
        <v>1558694.8800000004</v>
      </c>
      <c r="I13" s="63"/>
      <c r="J13" s="62"/>
      <c r="K13" s="61"/>
      <c r="L13" s="61"/>
      <c r="M13" s="42"/>
    </row>
    <row r="14" spans="1:15" ht="12.75" x14ac:dyDescent="0.2">
      <c r="A14" s="60"/>
      <c r="B14" s="54" t="s">
        <v>26</v>
      </c>
      <c r="C14" s="54"/>
      <c r="D14" s="54"/>
      <c r="E14" s="54"/>
      <c r="F14" s="59">
        <v>60660.05</v>
      </c>
      <c r="G14" s="58">
        <v>60953.21</v>
      </c>
      <c r="H14" s="58">
        <v>61222.92</v>
      </c>
      <c r="I14" s="57"/>
      <c r="J14" s="56"/>
      <c r="K14" s="56"/>
      <c r="L14" s="56"/>
      <c r="M14" s="5"/>
    </row>
    <row r="15" spans="1:15" ht="12.75" x14ac:dyDescent="0.2">
      <c r="A15" s="60"/>
      <c r="B15" s="54" t="s">
        <v>25</v>
      </c>
      <c r="C15" s="54"/>
      <c r="D15" s="54"/>
      <c r="E15" s="54"/>
      <c r="F15" s="59">
        <f>549139.28+32940.35</f>
        <v>582079.63</v>
      </c>
      <c r="G15" s="58">
        <f>561725.6+30821.48</f>
        <v>592547.07999999996</v>
      </c>
      <c r="H15" s="58">
        <v>615840.48</v>
      </c>
      <c r="I15" s="57"/>
      <c r="J15" s="56"/>
      <c r="K15" s="56"/>
      <c r="L15" s="56"/>
      <c r="M15" s="5"/>
    </row>
    <row r="16" spans="1:15" s="13" customFormat="1" ht="12.75" x14ac:dyDescent="0.2">
      <c r="A16" s="55"/>
      <c r="B16" s="54" t="s">
        <v>24</v>
      </c>
      <c r="C16" s="54"/>
      <c r="D16" s="54"/>
      <c r="E16" s="54"/>
      <c r="F16" s="53">
        <f>243282.54+45160.48</f>
        <v>288443.02</v>
      </c>
      <c r="G16" s="53">
        <f>229331.13+50968.16</f>
        <v>280299.29000000004</v>
      </c>
      <c r="H16" s="52">
        <f>294796.9+8217.33</f>
        <v>303014.23000000004</v>
      </c>
      <c r="I16" s="51"/>
      <c r="J16" s="43"/>
      <c r="K16" s="43"/>
      <c r="L16" s="43"/>
      <c r="M16" s="42"/>
    </row>
    <row r="17" spans="1:13" s="13" customFormat="1" ht="12.75" x14ac:dyDescent="0.2">
      <c r="A17" s="50"/>
      <c r="B17" s="49" t="s">
        <v>23</v>
      </c>
      <c r="C17" s="48"/>
      <c r="D17" s="48"/>
      <c r="E17" s="47"/>
      <c r="F17" s="46"/>
      <c r="G17" s="46">
        <v>15740</v>
      </c>
      <c r="H17" s="45">
        <f>ROUND((G17*0.01),2)</f>
        <v>157.4</v>
      </c>
      <c r="I17" s="44"/>
      <c r="J17" s="43"/>
      <c r="K17" s="43"/>
      <c r="L17" s="43"/>
      <c r="M17" s="42"/>
    </row>
    <row r="18" spans="1:13" s="13" customFormat="1" ht="13.5" thickBot="1" x14ac:dyDescent="0.25">
      <c r="A18" s="41"/>
      <c r="B18" s="40" t="s">
        <v>22</v>
      </c>
      <c r="C18" s="40"/>
      <c r="D18" s="40"/>
      <c r="E18" s="40"/>
      <c r="F18" s="39">
        <v>543355.79</v>
      </c>
      <c r="G18" s="39">
        <v>544486.65</v>
      </c>
      <c r="H18" s="38">
        <f>SUM(H19:H37)</f>
        <v>578459.85000000009</v>
      </c>
      <c r="I18" s="37">
        <f>SUM(I19:I37)</f>
        <v>16.170000000000002</v>
      </c>
      <c r="J18" s="36"/>
      <c r="K18" s="36"/>
      <c r="L18" s="36"/>
      <c r="M18" s="6"/>
    </row>
    <row r="19" spans="1:13" s="13" customFormat="1" x14ac:dyDescent="0.2">
      <c r="A19" s="34">
        <v>1</v>
      </c>
      <c r="B19" s="33" t="s">
        <v>21</v>
      </c>
      <c r="C19" s="33"/>
      <c r="D19" s="33"/>
      <c r="E19" s="33"/>
      <c r="F19" s="32"/>
      <c r="G19" s="35"/>
      <c r="H19" s="31">
        <v>1202</v>
      </c>
      <c r="I19" s="20">
        <f>ROUND((H19/D11/12),2)</f>
        <v>0.03</v>
      </c>
      <c r="J19" s="19"/>
      <c r="K19" s="6"/>
      <c r="L19" s="6"/>
      <c r="M19" s="6"/>
    </row>
    <row r="20" spans="1:13" s="13" customFormat="1" x14ac:dyDescent="0.2">
      <c r="A20" s="34">
        <f>A19+1</f>
        <v>2</v>
      </c>
      <c r="B20" s="33" t="s">
        <v>20</v>
      </c>
      <c r="C20" s="33"/>
      <c r="D20" s="33"/>
      <c r="E20" s="33"/>
      <c r="F20" s="32"/>
      <c r="G20" s="32"/>
      <c r="H20" s="31">
        <v>40.85</v>
      </c>
      <c r="I20" s="20">
        <f>ROUND((H20/D11/12),2)</f>
        <v>0</v>
      </c>
      <c r="J20" s="19"/>
      <c r="K20" s="6"/>
      <c r="L20" s="6"/>
      <c r="M20" s="6"/>
    </row>
    <row r="21" spans="1:13" s="13" customFormat="1" x14ac:dyDescent="0.2">
      <c r="A21" s="24">
        <f>A20+1</f>
        <v>3</v>
      </c>
      <c r="B21" s="23" t="s">
        <v>19</v>
      </c>
      <c r="C21" s="23"/>
      <c r="D21" s="23"/>
      <c r="E21" s="23"/>
      <c r="F21" s="22"/>
      <c r="G21" s="22"/>
      <c r="H21" s="28">
        <v>120</v>
      </c>
      <c r="I21" s="20">
        <f>ROUND((H21/D11/12),2)</f>
        <v>0</v>
      </c>
      <c r="J21" s="6"/>
      <c r="K21" s="6"/>
      <c r="L21" s="6"/>
      <c r="M21" s="6"/>
    </row>
    <row r="22" spans="1:13" s="13" customFormat="1" x14ac:dyDescent="0.2">
      <c r="A22" s="24">
        <f>A21+1</f>
        <v>4</v>
      </c>
      <c r="B22" s="23" t="s">
        <v>18</v>
      </c>
      <c r="C22" s="23"/>
      <c r="D22" s="23"/>
      <c r="E22" s="23"/>
      <c r="F22" s="22"/>
      <c r="G22" s="22"/>
      <c r="H22" s="28">
        <v>35619.32</v>
      </c>
      <c r="I22" s="20">
        <f>ROUND((H22/D11/12),2)</f>
        <v>1</v>
      </c>
      <c r="J22" s="6"/>
      <c r="K22" s="6"/>
      <c r="L22" s="6"/>
      <c r="M22" s="6"/>
    </row>
    <row r="23" spans="1:13" s="13" customFormat="1" x14ac:dyDescent="0.2">
      <c r="A23" s="24">
        <f>A22+1</f>
        <v>5</v>
      </c>
      <c r="B23" s="30" t="s">
        <v>17</v>
      </c>
      <c r="C23" s="30"/>
      <c r="D23" s="30"/>
      <c r="E23" s="30"/>
      <c r="F23" s="22"/>
      <c r="G23" s="22"/>
      <c r="H23" s="28">
        <v>122544.7</v>
      </c>
      <c r="I23" s="20">
        <f>ROUND((H23/D11/12),2)</f>
        <v>3.43</v>
      </c>
      <c r="J23" s="6"/>
      <c r="K23" s="6"/>
      <c r="L23" s="6"/>
      <c r="M23" s="6"/>
    </row>
    <row r="24" spans="1:13" s="13" customFormat="1" x14ac:dyDescent="0.2">
      <c r="A24" s="24">
        <f>A23+1</f>
        <v>6</v>
      </c>
      <c r="B24" s="23" t="s">
        <v>16</v>
      </c>
      <c r="C24" s="23"/>
      <c r="D24" s="23"/>
      <c r="E24" s="23"/>
      <c r="F24" s="22"/>
      <c r="G24" s="22"/>
      <c r="H24" s="28">
        <f>ROUND((D11*30.11),2)-H25</f>
        <v>84481.59</v>
      </c>
      <c r="I24" s="20">
        <f>ROUND((H24/D11/12),2)</f>
        <v>2.37</v>
      </c>
      <c r="J24" s="6"/>
      <c r="K24" s="6"/>
      <c r="L24" s="6"/>
      <c r="M24" s="6"/>
    </row>
    <row r="25" spans="1:13" s="13" customFormat="1" x14ac:dyDescent="0.2">
      <c r="A25" s="24">
        <f>A24+1</f>
        <v>7</v>
      </c>
      <c r="B25" s="23" t="s">
        <v>15</v>
      </c>
      <c r="C25" s="23"/>
      <c r="D25" s="23"/>
      <c r="E25" s="23"/>
      <c r="F25" s="22"/>
      <c r="G25" s="22"/>
      <c r="H25" s="28">
        <f>ROUND((D11*1.73),2)</f>
        <v>5149.8599999999997</v>
      </c>
      <c r="I25" s="20">
        <f>ROUND((H25/D11/12),2)</f>
        <v>0.14000000000000001</v>
      </c>
      <c r="J25" s="6"/>
      <c r="K25" s="6"/>
      <c r="L25" s="6"/>
      <c r="M25" s="6"/>
    </row>
    <row r="26" spans="1:13" s="13" customFormat="1" x14ac:dyDescent="0.2">
      <c r="A26" s="24">
        <f>A25+1</f>
        <v>8</v>
      </c>
      <c r="B26" s="23" t="s">
        <v>14</v>
      </c>
      <c r="C26" s="23"/>
      <c r="D26" s="23"/>
      <c r="E26" s="23"/>
      <c r="F26" s="22"/>
      <c r="G26" s="22"/>
      <c r="H26" s="28">
        <f>8293.7+728.41</f>
        <v>9022.11</v>
      </c>
      <c r="I26" s="20">
        <f>ROUND((H26/D11/12),2)</f>
        <v>0.25</v>
      </c>
      <c r="J26" s="6"/>
      <c r="K26" s="6"/>
      <c r="L26" s="6"/>
      <c r="M26" s="6"/>
    </row>
    <row r="27" spans="1:13" s="13" customFormat="1" x14ac:dyDescent="0.2">
      <c r="A27" s="24">
        <f>A26+1</f>
        <v>9</v>
      </c>
      <c r="B27" s="27" t="s">
        <v>13</v>
      </c>
      <c r="C27" s="26"/>
      <c r="D27" s="26"/>
      <c r="E27" s="25"/>
      <c r="F27" s="22"/>
      <c r="G27" s="22"/>
      <c r="H27" s="28">
        <v>800</v>
      </c>
      <c r="I27" s="20">
        <f>ROUND((H27/D11/12),2)</f>
        <v>0.02</v>
      </c>
      <c r="J27" s="6"/>
      <c r="K27" s="6"/>
      <c r="L27" s="6"/>
      <c r="M27" s="6"/>
    </row>
    <row r="28" spans="1:13" s="13" customFormat="1" x14ac:dyDescent="0.2">
      <c r="A28" s="24">
        <f>A27+1</f>
        <v>10</v>
      </c>
      <c r="B28" s="27" t="s">
        <v>12</v>
      </c>
      <c r="C28" s="26"/>
      <c r="D28" s="26"/>
      <c r="E28" s="25"/>
      <c r="F28" s="22"/>
      <c r="G28" s="22"/>
      <c r="H28" s="21">
        <v>50873.72</v>
      </c>
      <c r="I28" s="20">
        <f>ROUND((H28/D11/12),2)</f>
        <v>1.42</v>
      </c>
      <c r="J28" s="19"/>
      <c r="K28" s="6"/>
      <c r="L28" s="6"/>
      <c r="M28" s="6"/>
    </row>
    <row r="29" spans="1:13" s="13" customFormat="1" x14ac:dyDescent="0.2">
      <c r="A29" s="24">
        <f>A28+1</f>
        <v>11</v>
      </c>
      <c r="B29" s="27" t="s">
        <v>11</v>
      </c>
      <c r="C29" s="26"/>
      <c r="D29" s="26"/>
      <c r="E29" s="25"/>
      <c r="F29" s="22"/>
      <c r="G29" s="22"/>
      <c r="H29" s="21">
        <v>165.87</v>
      </c>
      <c r="I29" s="20">
        <f>ROUND((H29/D11/12),2)</f>
        <v>0</v>
      </c>
      <c r="J29" s="6"/>
      <c r="K29" s="6"/>
      <c r="L29" s="6"/>
      <c r="M29" s="6"/>
    </row>
    <row r="30" spans="1:13" s="13" customFormat="1" x14ac:dyDescent="0.2">
      <c r="A30" s="24">
        <f>A29+1</f>
        <v>12</v>
      </c>
      <c r="B30" s="29" t="s">
        <v>10</v>
      </c>
      <c r="C30" s="29"/>
      <c r="D30" s="29"/>
      <c r="E30" s="29"/>
      <c r="F30" s="22"/>
      <c r="G30" s="22"/>
      <c r="H30" s="28">
        <v>1900.8</v>
      </c>
      <c r="I30" s="20">
        <f>ROUND((H30/D11/12),2)</f>
        <v>0.05</v>
      </c>
      <c r="J30" s="6"/>
      <c r="K30" s="6"/>
      <c r="L30" s="6"/>
      <c r="M30" s="6"/>
    </row>
    <row r="31" spans="1:13" s="13" customFormat="1" x14ac:dyDescent="0.2">
      <c r="A31" s="24">
        <f>A30+1</f>
        <v>13</v>
      </c>
      <c r="B31" s="27" t="s">
        <v>9</v>
      </c>
      <c r="C31" s="26"/>
      <c r="D31" s="26"/>
      <c r="E31" s="25"/>
      <c r="F31" s="22"/>
      <c r="G31" s="22"/>
      <c r="H31" s="28">
        <v>584.19000000000005</v>
      </c>
      <c r="I31" s="20">
        <f>ROUND((H31/D11/12),2)</f>
        <v>0.02</v>
      </c>
      <c r="J31" s="6"/>
      <c r="K31" s="6"/>
      <c r="L31" s="6"/>
      <c r="M31" s="6"/>
    </row>
    <row r="32" spans="1:13" s="13" customFormat="1" x14ac:dyDescent="0.2">
      <c r="A32" s="24">
        <f>A31+1</f>
        <v>14</v>
      </c>
      <c r="B32" s="23" t="s">
        <v>8</v>
      </c>
      <c r="C32" s="23"/>
      <c r="D32" s="23"/>
      <c r="E32" s="23"/>
      <c r="F32" s="22"/>
      <c r="G32" s="22"/>
      <c r="H32" s="28">
        <v>93</v>
      </c>
      <c r="I32" s="20">
        <f>ROUND((H32/D11/12),2)</f>
        <v>0</v>
      </c>
      <c r="J32" s="6"/>
      <c r="K32" s="6"/>
      <c r="L32" s="6"/>
      <c r="M32" s="6"/>
    </row>
    <row r="33" spans="1:13" s="13" customFormat="1" x14ac:dyDescent="0.2">
      <c r="A33" s="24">
        <f>A32+1</f>
        <v>15</v>
      </c>
      <c r="B33" s="23" t="s">
        <v>7</v>
      </c>
      <c r="C33" s="23"/>
      <c r="D33" s="23"/>
      <c r="E33" s="23"/>
      <c r="F33" s="22"/>
      <c r="G33" s="22"/>
      <c r="H33" s="21">
        <v>7583.84</v>
      </c>
      <c r="I33" s="20">
        <f>ROUND((H33/D11/12),2)</f>
        <v>0.21</v>
      </c>
      <c r="J33" s="19"/>
      <c r="K33" s="6"/>
      <c r="L33" s="6"/>
      <c r="M33" s="6"/>
    </row>
    <row r="34" spans="1:13" s="13" customFormat="1" x14ac:dyDescent="0.2">
      <c r="A34" s="24">
        <f>A33+1</f>
        <v>16</v>
      </c>
      <c r="B34" s="27" t="s">
        <v>6</v>
      </c>
      <c r="C34" s="26"/>
      <c r="D34" s="26"/>
      <c r="E34" s="25"/>
      <c r="F34" s="22"/>
      <c r="G34" s="22"/>
      <c r="H34" s="21">
        <v>8351.76</v>
      </c>
      <c r="I34" s="20">
        <f>ROUND((H34/D11/12),2)</f>
        <v>0.23</v>
      </c>
      <c r="J34" s="19"/>
      <c r="K34" s="6"/>
      <c r="L34" s="6"/>
      <c r="M34" s="6"/>
    </row>
    <row r="35" spans="1:13" s="13" customFormat="1" x14ac:dyDescent="0.2">
      <c r="A35" s="24">
        <f>A34+1</f>
        <v>17</v>
      </c>
      <c r="B35" s="27" t="s">
        <v>5</v>
      </c>
      <c r="C35" s="26"/>
      <c r="D35" s="26"/>
      <c r="E35" s="25"/>
      <c r="F35" s="22"/>
      <c r="G35" s="22"/>
      <c r="H35" s="21">
        <v>122504.51</v>
      </c>
      <c r="I35" s="20">
        <f>ROUND((H35/D11/12),2)</f>
        <v>3.43</v>
      </c>
      <c r="J35" s="19"/>
      <c r="K35" s="6"/>
      <c r="L35" s="6"/>
      <c r="M35" s="6"/>
    </row>
    <row r="36" spans="1:13" s="13" customFormat="1" x14ac:dyDescent="0.2">
      <c r="A36" s="24">
        <f>A35+1</f>
        <v>18</v>
      </c>
      <c r="B36" s="23" t="s">
        <v>4</v>
      </c>
      <c r="C36" s="23"/>
      <c r="D36" s="23"/>
      <c r="E36" s="23"/>
      <c r="F36" s="22"/>
      <c r="G36" s="22"/>
      <c r="H36" s="21">
        <v>52476.1</v>
      </c>
      <c r="I36" s="20">
        <f>ROUND((H36/D11/12),2)</f>
        <v>1.47</v>
      </c>
      <c r="J36" s="19"/>
      <c r="K36" s="6"/>
      <c r="L36" s="6"/>
      <c r="M36" s="6"/>
    </row>
    <row r="37" spans="1:13" s="13" customFormat="1" ht="12.75" thickBot="1" x14ac:dyDescent="0.25">
      <c r="A37" s="18">
        <f>A36+1</f>
        <v>19</v>
      </c>
      <c r="B37" s="17" t="s">
        <v>3</v>
      </c>
      <c r="C37" s="17"/>
      <c r="D37" s="17"/>
      <c r="E37" s="17"/>
      <c r="F37" s="16"/>
      <c r="G37" s="16"/>
      <c r="H37" s="15">
        <f>ROUND((F18/116*16),2)</f>
        <v>74945.63</v>
      </c>
      <c r="I37" s="14">
        <f>ROUND((H37/D11/12),2)</f>
        <v>2.1</v>
      </c>
      <c r="J37" s="6"/>
      <c r="K37" s="6"/>
      <c r="L37" s="6"/>
      <c r="M37" s="6"/>
    </row>
    <row r="38" spans="1:13" x14ac:dyDescent="0.2">
      <c r="H38" s="12"/>
      <c r="I38" s="11"/>
    </row>
    <row r="39" spans="1:13" x14ac:dyDescent="0.2">
      <c r="I39" s="11"/>
    </row>
    <row r="41" spans="1:13" x14ac:dyDescent="0.2">
      <c r="E41" s="1" t="s">
        <v>2</v>
      </c>
    </row>
    <row r="42" spans="1:13" x14ac:dyDescent="0.2">
      <c r="E42" s="1" t="s">
        <v>1</v>
      </c>
    </row>
    <row r="43" spans="1:13" x14ac:dyDescent="0.2">
      <c r="E43" s="1" t="s">
        <v>0</v>
      </c>
    </row>
    <row r="45" spans="1:13" x14ac:dyDescent="0.2">
      <c r="I45" s="1"/>
    </row>
    <row r="53" spans="2:8" x14ac:dyDescent="0.2">
      <c r="B53" s="10"/>
      <c r="C53" s="10"/>
      <c r="D53" s="10"/>
      <c r="H53" s="10"/>
    </row>
    <row r="72" spans="1:15" x14ac:dyDescent="0.2">
      <c r="A72" s="9"/>
      <c r="B72" s="8"/>
      <c r="C72" s="8"/>
      <c r="D72" s="6"/>
      <c r="E72" s="6"/>
      <c r="F72" s="6"/>
      <c r="G72" s="6"/>
      <c r="H72" s="6"/>
      <c r="I72" s="7"/>
      <c r="J72" s="6"/>
      <c r="K72" s="6"/>
      <c r="L72" s="6"/>
      <c r="M72" s="6"/>
      <c r="N72" s="6"/>
      <c r="O72" s="5"/>
    </row>
    <row r="73" spans="1:15" s="3" customFormat="1" x14ac:dyDescent="0.2">
      <c r="I73" s="4"/>
    </row>
  </sheetData>
  <mergeCells count="31">
    <mergeCell ref="B14:E14"/>
    <mergeCell ref="B15:E15"/>
    <mergeCell ref="B16:E16"/>
    <mergeCell ref="B17:E17"/>
    <mergeCell ref="B28:E28"/>
    <mergeCell ref="B29:E29"/>
    <mergeCell ref="B18:E18"/>
    <mergeCell ref="A1:I1"/>
    <mergeCell ref="A2:I2"/>
    <mergeCell ref="A3:I3"/>
    <mergeCell ref="B4:C4"/>
    <mergeCell ref="G11:H11"/>
    <mergeCell ref="B12:E12"/>
    <mergeCell ref="B13:E13"/>
    <mergeCell ref="B30:E30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37:E37"/>
    <mergeCell ref="B31:E31"/>
    <mergeCell ref="B32:E32"/>
    <mergeCell ref="B33:E33"/>
    <mergeCell ref="B34:E34"/>
    <mergeCell ref="B35:E35"/>
    <mergeCell ref="B36:E36"/>
  </mergeCells>
  <pageMargins left="0.9055118110236221" right="0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Д8а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Кирилл</dc:creator>
  <cp:lastModifiedBy>Кирилл</cp:lastModifiedBy>
  <dcterms:created xsi:type="dcterms:W3CDTF">2013-05-23T16:39:45Z</dcterms:created>
  <dcterms:modified xsi:type="dcterms:W3CDTF">2013-05-23T16:41:50Z</dcterms:modified>
</cp:coreProperties>
</file>