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tabRatio="598" activeTab="0"/>
  </bookViews>
  <sheets>
    <sheet name="отч.2011" sheetId="1" r:id="rId1"/>
  </sheets>
  <definedNames/>
  <calcPr fullCalcOnLoad="1"/>
</workbook>
</file>

<file path=xl/sharedStrings.xml><?xml version="1.0" encoding="utf-8"?>
<sst xmlns="http://schemas.openxmlformats.org/spreadsheetml/2006/main" count="77" uniqueCount="72">
  <si>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</si>
  <si>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</si>
  <si>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</si>
  <si>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</si>
  <si>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</si>
  <si>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</si>
  <si>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</si>
  <si>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</si>
  <si>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</si>
  <si>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</si>
  <si>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</si>
  <si>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</si>
  <si>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жил.дома</t>
  </si>
  <si>
    <t>Начислено</t>
  </si>
  <si>
    <t>Фактически получено</t>
  </si>
  <si>
    <t>Израсходовано</t>
  </si>
  <si>
    <t>Офис</t>
  </si>
  <si>
    <t>т.о электротехнического оборудования</t>
  </si>
  <si>
    <t>Электроэнергия жил.дома</t>
  </si>
  <si>
    <t>Канализация, вода холодная жил.дом</t>
  </si>
  <si>
    <t>вывоз мусора</t>
  </si>
  <si>
    <t>стаховой полис</t>
  </si>
  <si>
    <t>з/плата (с налогами) паспортиста, мастеров, рабочих</t>
  </si>
  <si>
    <t>з/плата (с налогами) дворников, уборщиков подъездов</t>
  </si>
  <si>
    <t>проезд до объектов</t>
  </si>
  <si>
    <t xml:space="preserve">аварийное обслуживание </t>
  </si>
  <si>
    <t>обязательное обучение персонала</t>
  </si>
  <si>
    <t>услуги ИВЦ</t>
  </si>
  <si>
    <t>услуги управляющей компании</t>
  </si>
  <si>
    <t>Содержание жилого дома в т.ч.</t>
  </si>
  <si>
    <t>израсходовано материалов, спец.одежды</t>
  </si>
  <si>
    <t>Наименование расходов</t>
  </si>
  <si>
    <t>2 теплосчетчика</t>
  </si>
  <si>
    <t>техническое обслуживание лифтов</t>
  </si>
  <si>
    <t>Директор ООО "ВШКС"</t>
  </si>
  <si>
    <t>Суровов В.И.</t>
  </si>
  <si>
    <t>Главный бухгалтер</t>
  </si>
  <si>
    <t>Михайлина В.А.</t>
  </si>
  <si>
    <t xml:space="preserve">Начислено </t>
  </si>
  <si>
    <t xml:space="preserve">Получено </t>
  </si>
  <si>
    <t xml:space="preserve">Израсходо-вано </t>
  </si>
  <si>
    <t>Задолженность по оплате за ЖКУ</t>
  </si>
  <si>
    <t>За 2010</t>
  </si>
  <si>
    <t xml:space="preserve">Пузакова 19 </t>
  </si>
  <si>
    <t>Пузакова 19</t>
  </si>
  <si>
    <t>проведение экспертизы</t>
  </si>
  <si>
    <r>
      <t xml:space="preserve">управляющей компании ООО "Внешстрой-Коммунсервис" о выполнении условий договора по содержанию и эксплуатации жилого дома по адресу:  </t>
    </r>
    <r>
      <rPr>
        <b/>
        <sz val="9"/>
        <rFont val="Arial Cyr"/>
        <family val="0"/>
      </rPr>
      <t>г.Тула,   Пузакова, 19</t>
    </r>
  </si>
  <si>
    <t>Пузакова, 19 (1,2)</t>
  </si>
  <si>
    <t>Пузакова, 19 (3,4)</t>
  </si>
  <si>
    <t>с мая по сентябрь</t>
  </si>
  <si>
    <t>с января по сент.</t>
  </si>
  <si>
    <t>:12=</t>
  </si>
  <si>
    <t>с офисами</t>
  </si>
  <si>
    <r>
      <t>7503,7+7863,10=</t>
    </r>
    <r>
      <rPr>
        <b/>
        <sz val="8"/>
        <rFont val="Arial Cyr"/>
        <family val="0"/>
      </rPr>
      <t>15366,80</t>
    </r>
  </si>
  <si>
    <t>без офисов по тех.паспорту</t>
  </si>
  <si>
    <t xml:space="preserve">ОТЧЕТ за  2011 г. </t>
  </si>
  <si>
    <t>Т.о. наружных газовых сетей</t>
  </si>
  <si>
    <t>Лицензионный сбор</t>
  </si>
  <si>
    <t>Ремонт и обсл.э/оборудования, ревизия э/щитков</t>
  </si>
  <si>
    <t xml:space="preserve">Электроэнергия МОП </t>
  </si>
  <si>
    <r>
      <t>Расходы на 1 м</t>
    </r>
    <r>
      <rPr>
        <b/>
        <vertAlign val="superscript"/>
        <sz val="7"/>
        <rFont val="Arial Cyr"/>
        <family val="0"/>
      </rPr>
      <t>2</t>
    </r>
    <r>
      <rPr>
        <b/>
        <sz val="7"/>
        <rFont val="Arial Cyr"/>
        <family val="0"/>
      </rPr>
      <t xml:space="preserve"> в год</t>
    </r>
  </si>
  <si>
    <r>
      <t>Расходы на 1 м</t>
    </r>
    <r>
      <rPr>
        <b/>
        <vertAlign val="superscript"/>
        <sz val="7"/>
        <rFont val="Arial Cyr"/>
        <family val="0"/>
      </rPr>
      <t>2</t>
    </r>
    <r>
      <rPr>
        <b/>
        <sz val="7"/>
        <rFont val="Arial Cyr"/>
        <family val="0"/>
      </rPr>
      <t xml:space="preserve"> в месяц</t>
    </r>
  </si>
  <si>
    <t>План.
тариф</t>
  </si>
  <si>
    <t>Канализация, вода холодная офисов</t>
  </si>
  <si>
    <t>Вода горячая ж/д</t>
  </si>
  <si>
    <t>бланки паспортного стола</t>
  </si>
  <si>
    <t>Площадь жилого дома</t>
  </si>
  <si>
    <t>Отопление (газоснабжение)</t>
  </si>
  <si>
    <t>т.о. газового хозяйства ВДГО</t>
  </si>
  <si>
    <t>Задолж.собст. перед ООО"ВШКС"</t>
  </si>
  <si>
    <t>обслуживание теплоузлов</t>
  </si>
  <si>
    <t>т.о.котельной (дог.400)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</si>
</sst>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</numFmts>
  <fonts count="48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7"/>
      <name val="Arial Cyr"/>
      <family val="0"/>
    </font>
    <font>
      <sz val="9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b/>
      <vertAlign val="superscript"/>
      <sz val="7"/>
      <name val="Arial Cyr"/>
      <family val="0"/>
    </font>
    <font>
      <b/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1" xfId="0" applyFont="1" applyBorder="1" applyAlignment="1">
      <alignment/>
    </xf>
    <xf numFmtId="2" fontId="2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6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2" fontId="7" fillId="0" borderId="11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7" fillId="0" borderId="13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wrapText="1"/>
    </xf>
    <xf numFmtId="2" fontId="5" fillId="0" borderId="1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2" fontId="4" fillId="0" borderId="12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164" fontId="1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2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3" fillId="0" borderId="10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2" fontId="5" fillId="2" borderId="10" xfId="0" applyNumberFormat="1" applyFont="1" applyFill="1" applyBorder="1" applyAlignment="1">
      <alignment/>
    </xf>
    <xf numFmtId="2" fontId="5" fillId="2" borderId="14" xfId="0" applyNumberFormat="1" applyFont="1" applyFill="1" applyBorder="1" applyAlignment="1">
      <alignment/>
    </xf>
    <xf numFmtId="2" fontId="2" fillId="2" borderId="10" xfId="0" applyNumberFormat="1" applyFont="1" applyFill="1" applyBorder="1" applyAlignment="1">
      <alignment/>
    </xf>
    <xf numFmtId="2" fontId="2" fillId="2" borderId="14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4" fillId="0" borderId="12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9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3" fillId="0" borderId="18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4"/>
  <sheetViews>
    <sheetView tabSelected="1" zoomScalePageLayoutView="0" workbookViewId="0" topLeftCell="A1">
      <selection activeCell="Q77" sqref="Q77"/>
    </sheetView>
  </sheetViews>
  <sheetFormatPr defaultColWidth="9.00390625" defaultRowHeight="12.75"/>
  <cols>
    <col min="1" max="1" width="3.125" style="68" customWidth="1"/>
    <col min="2" max="2" width="13.75390625" style="5" customWidth="1"/>
    <col min="3" max="3" width="14.625" style="5" customWidth="1"/>
    <col min="4" max="4" width="1.75390625" style="5" customWidth="1"/>
    <col min="5" max="5" width="11.375" style="5" customWidth="1"/>
    <col min="6" max="7" width="10.625" style="5" customWidth="1"/>
    <col min="8" max="8" width="9.75390625" style="5" customWidth="1"/>
    <col min="9" max="9" width="0.2421875" style="5" customWidth="1"/>
    <col min="10" max="10" width="7.00390625" style="5" customWidth="1"/>
    <col min="11" max="11" width="6.25390625" style="5" customWidth="1"/>
    <col min="12" max="12" width="8.75390625" style="5" customWidth="1"/>
    <col min="13" max="13" width="11.00390625" style="5" customWidth="1"/>
    <col min="14" max="14" width="9.75390625" style="5" customWidth="1"/>
    <col min="15" max="15" width="8.125" style="5" customWidth="1"/>
    <col min="16" max="16" width="8.625" style="5" customWidth="1"/>
    <col min="17" max="17" width="8.75390625" style="5" customWidth="1"/>
    <col min="18" max="16384" width="9.125" style="5" customWidth="1"/>
  </cols>
  <sheetData>
    <row r="1" spans="1:17" ht="31.5" customHeight="1">
      <c r="A1" s="84" t="s">
        <v>55</v>
      </c>
      <c r="B1" s="84"/>
      <c r="C1" s="84"/>
      <c r="D1" s="84"/>
      <c r="E1" s="84"/>
      <c r="F1" s="84"/>
      <c r="G1" s="84"/>
      <c r="H1" s="84"/>
      <c r="I1" s="84"/>
      <c r="J1" s="84"/>
      <c r="K1" s="31"/>
      <c r="L1" s="31"/>
      <c r="M1" s="31"/>
      <c r="N1" s="31"/>
      <c r="O1" s="31"/>
      <c r="P1" s="31"/>
      <c r="Q1" s="31"/>
    </row>
    <row r="2" spans="1:17" ht="36" customHeight="1">
      <c r="A2" s="85" t="s">
        <v>46</v>
      </c>
      <c r="B2" s="85"/>
      <c r="C2" s="85"/>
      <c r="D2" s="85"/>
      <c r="E2" s="85"/>
      <c r="F2" s="85"/>
      <c r="G2" s="85"/>
      <c r="H2" s="85"/>
      <c r="I2" s="85"/>
      <c r="J2" s="85"/>
      <c r="K2" s="34"/>
      <c r="L2" s="34"/>
      <c r="M2" s="34"/>
      <c r="N2" s="34"/>
      <c r="O2" s="34"/>
      <c r="P2" s="34"/>
      <c r="Q2" s="27"/>
    </row>
    <row r="3" spans="2:17" ht="15" customHeight="1">
      <c r="B3" s="25"/>
      <c r="C3" s="25"/>
      <c r="D3" s="33"/>
      <c r="E3" s="33"/>
      <c r="F3" s="33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6" ht="12" customHeight="1">
      <c r="A4" s="69"/>
      <c r="B4" s="86" t="s">
        <v>13</v>
      </c>
      <c r="C4" s="86"/>
      <c r="D4" s="28"/>
      <c r="E4" s="29">
        <f>SUM(F15:F21)</f>
        <v>4040235.6500000004</v>
      </c>
      <c r="F4" s="30"/>
    </row>
    <row r="5" spans="1:6" ht="12" customHeight="1">
      <c r="A5" s="69"/>
      <c r="B5" s="24"/>
      <c r="C5" s="24"/>
      <c r="D5" s="28"/>
      <c r="E5" s="36"/>
      <c r="F5" s="26"/>
    </row>
    <row r="6" spans="1:6" ht="12">
      <c r="A6" s="69"/>
      <c r="B6" s="86" t="s">
        <v>14</v>
      </c>
      <c r="C6" s="86"/>
      <c r="D6" s="26"/>
      <c r="E6" s="29">
        <f>SUM(G15:G21)</f>
        <v>3428143.1</v>
      </c>
      <c r="F6" s="30"/>
    </row>
    <row r="7" spans="1:6" ht="12">
      <c r="A7" s="69"/>
      <c r="B7" s="24"/>
      <c r="C7" s="24"/>
      <c r="D7" s="26"/>
      <c r="E7" s="36"/>
      <c r="F7" s="26"/>
    </row>
    <row r="8" spans="1:6" ht="12">
      <c r="A8" s="69"/>
      <c r="B8" s="86" t="s">
        <v>15</v>
      </c>
      <c r="C8" s="86"/>
      <c r="D8" s="26"/>
      <c r="E8" s="29">
        <f>SUM(H15:H21)</f>
        <v>4536159.073333332</v>
      </c>
      <c r="F8" s="30"/>
    </row>
    <row r="9" spans="1:6" ht="12">
      <c r="A9" s="69"/>
      <c r="B9" s="24"/>
      <c r="C9" s="24"/>
      <c r="D9" s="26"/>
      <c r="E9" s="36"/>
      <c r="F9" s="26"/>
    </row>
    <row r="10" spans="1:6" ht="12">
      <c r="A10" s="69"/>
      <c r="B10" s="86" t="s">
        <v>41</v>
      </c>
      <c r="C10" s="86"/>
      <c r="D10" s="26"/>
      <c r="E10" s="29">
        <f>E4-E6</f>
        <v>612092.5500000003</v>
      </c>
      <c r="F10" s="30"/>
    </row>
    <row r="11" spans="1:6" ht="12">
      <c r="A11" s="69"/>
      <c r="B11" s="86" t="s">
        <v>69</v>
      </c>
      <c r="C11" s="86"/>
      <c r="D11" s="29"/>
      <c r="E11" s="29">
        <f>E8-E4</f>
        <v>495923.42333333194</v>
      </c>
      <c r="F11" s="1"/>
    </row>
    <row r="12" spans="1:6" ht="12">
      <c r="A12" s="69"/>
      <c r="B12" s="24"/>
      <c r="C12" s="24"/>
      <c r="D12" s="29"/>
      <c r="E12" s="29"/>
      <c r="F12" s="1"/>
    </row>
    <row r="13" spans="1:15" ht="19.5" customHeight="1">
      <c r="A13" s="87"/>
      <c r="B13" s="87"/>
      <c r="E13" s="83" t="s">
        <v>66</v>
      </c>
      <c r="F13" s="83"/>
      <c r="G13" s="83"/>
      <c r="H13" s="83"/>
      <c r="I13" s="83"/>
      <c r="J13" s="26">
        <v>15366.8</v>
      </c>
      <c r="M13" s="42" t="s">
        <v>53</v>
      </c>
      <c r="O13" s="5" t="s">
        <v>54</v>
      </c>
    </row>
    <row r="14" spans="1:14" ht="36" customHeight="1">
      <c r="A14" s="77"/>
      <c r="B14" s="88" t="s">
        <v>31</v>
      </c>
      <c r="C14" s="88"/>
      <c r="D14" s="88"/>
      <c r="E14" s="88"/>
      <c r="F14" s="51" t="s">
        <v>38</v>
      </c>
      <c r="G14" s="51" t="s">
        <v>39</v>
      </c>
      <c r="H14" s="51" t="s">
        <v>40</v>
      </c>
      <c r="I14" s="51" t="s">
        <v>60</v>
      </c>
      <c r="J14" s="51" t="s">
        <v>61</v>
      </c>
      <c r="K14" s="52" t="s">
        <v>62</v>
      </c>
      <c r="L14" s="64"/>
      <c r="N14" s="43"/>
    </row>
    <row r="15" spans="1:19" ht="12">
      <c r="A15" s="77"/>
      <c r="B15" s="89" t="s">
        <v>19</v>
      </c>
      <c r="C15" s="89"/>
      <c r="D15" s="89"/>
      <c r="E15" s="89"/>
      <c r="F15" s="73">
        <v>176487.28</v>
      </c>
      <c r="G15" s="73">
        <v>181944.99</v>
      </c>
      <c r="H15" s="75">
        <v>380254.58</v>
      </c>
      <c r="I15" s="35"/>
      <c r="J15" s="35"/>
      <c r="K15" s="7"/>
      <c r="L15" s="17">
        <v>413810.58</v>
      </c>
      <c r="N15" s="59"/>
      <c r="R15" s="58"/>
      <c r="S15" s="59"/>
    </row>
    <row r="16" spans="1:19" ht="12">
      <c r="A16" s="77"/>
      <c r="B16" s="89" t="s">
        <v>63</v>
      </c>
      <c r="C16" s="89"/>
      <c r="D16" s="89"/>
      <c r="E16" s="89"/>
      <c r="F16" s="73">
        <v>33556</v>
      </c>
      <c r="G16" s="73">
        <v>4477.95</v>
      </c>
      <c r="H16" s="75">
        <f>F16</f>
        <v>33556</v>
      </c>
      <c r="I16" s="35"/>
      <c r="J16" s="35"/>
      <c r="K16" s="7"/>
      <c r="L16" s="59"/>
      <c r="R16" s="58"/>
      <c r="S16" s="59"/>
    </row>
    <row r="17" spans="1:19" ht="12">
      <c r="A17" s="77"/>
      <c r="B17" s="90" t="s">
        <v>18</v>
      </c>
      <c r="C17" s="91"/>
      <c r="D17" s="91"/>
      <c r="E17" s="92"/>
      <c r="F17" s="73">
        <v>468062.59</v>
      </c>
      <c r="G17" s="73">
        <v>409855.37</v>
      </c>
      <c r="H17" s="75">
        <v>710972.63</v>
      </c>
      <c r="I17" s="35"/>
      <c r="J17" s="35"/>
      <c r="K17" s="7"/>
      <c r="L17" s="59"/>
      <c r="R17" s="61"/>
      <c r="S17" s="62"/>
    </row>
    <row r="18" spans="1:19" ht="12">
      <c r="A18" s="77"/>
      <c r="B18" s="90" t="s">
        <v>59</v>
      </c>
      <c r="C18" s="91"/>
      <c r="D18" s="91"/>
      <c r="E18" s="92"/>
      <c r="F18" s="73">
        <v>135860.83</v>
      </c>
      <c r="G18" s="73">
        <v>111493.18</v>
      </c>
      <c r="H18" s="75">
        <v>141439.65</v>
      </c>
      <c r="I18" s="35"/>
      <c r="J18" s="35"/>
      <c r="K18" s="7"/>
      <c r="L18" s="59"/>
      <c r="R18" s="61"/>
      <c r="S18" s="62"/>
    </row>
    <row r="19" spans="1:19" ht="12">
      <c r="A19" s="77"/>
      <c r="B19" s="89" t="s">
        <v>67</v>
      </c>
      <c r="C19" s="89"/>
      <c r="D19" s="89"/>
      <c r="E19" s="89"/>
      <c r="F19" s="73">
        <v>1017025.9</v>
      </c>
      <c r="G19" s="73">
        <v>828978.09</v>
      </c>
      <c r="H19" s="75">
        <v>1140422.92</v>
      </c>
      <c r="I19" s="35"/>
      <c r="J19" s="35"/>
      <c r="K19" s="7"/>
      <c r="L19" s="59"/>
      <c r="M19" s="5">
        <v>7503.7</v>
      </c>
      <c r="N19" s="5" t="s">
        <v>50</v>
      </c>
      <c r="R19" s="61"/>
      <c r="S19" s="62"/>
    </row>
    <row r="20" spans="1:19" ht="12">
      <c r="A20" s="77"/>
      <c r="B20" s="90" t="s">
        <v>64</v>
      </c>
      <c r="C20" s="91"/>
      <c r="D20" s="91"/>
      <c r="E20" s="92"/>
      <c r="F20" s="73">
        <v>76098.78</v>
      </c>
      <c r="G20" s="73">
        <v>66496.98</v>
      </c>
      <c r="H20" s="75"/>
      <c r="I20" s="35"/>
      <c r="J20" s="35"/>
      <c r="K20" s="7"/>
      <c r="L20" s="59"/>
      <c r="R20" s="61"/>
      <c r="S20" s="62"/>
    </row>
    <row r="21" spans="1:19" ht="12.75" thickBot="1">
      <c r="A21" s="78"/>
      <c r="B21" s="93" t="s">
        <v>29</v>
      </c>
      <c r="C21" s="94"/>
      <c r="D21" s="94"/>
      <c r="E21" s="95"/>
      <c r="F21" s="74">
        <v>2133144.27</v>
      </c>
      <c r="G21" s="74">
        <v>1824896.54</v>
      </c>
      <c r="H21" s="76">
        <f>SUM(H22:H41)</f>
        <v>2129513.293333333</v>
      </c>
      <c r="I21" s="41">
        <f>H21/Q71</f>
        <v>283.79510019501487</v>
      </c>
      <c r="J21" s="41">
        <f>SUM(J22:J41)</f>
        <v>13.917627590547966</v>
      </c>
      <c r="K21" s="67">
        <v>14.4</v>
      </c>
      <c r="L21" s="65"/>
      <c r="M21" s="5">
        <v>7863.1</v>
      </c>
      <c r="N21" s="5" t="s">
        <v>49</v>
      </c>
      <c r="R21" s="63"/>
      <c r="S21" s="62"/>
    </row>
    <row r="22" spans="1:19" ht="12" customHeight="1">
      <c r="A22" s="79">
        <v>1</v>
      </c>
      <c r="B22" s="96" t="s">
        <v>25</v>
      </c>
      <c r="C22" s="96"/>
      <c r="D22" s="96"/>
      <c r="E22" s="96"/>
      <c r="F22" s="40"/>
      <c r="G22" s="40"/>
      <c r="H22" s="53">
        <v>45432</v>
      </c>
      <c r="I22" s="40">
        <f>H22/S76</f>
        <v>3.6585184176107943</v>
      </c>
      <c r="J22" s="40">
        <v>0.3</v>
      </c>
      <c r="K22" s="39">
        <v>0.15</v>
      </c>
      <c r="L22" s="65"/>
      <c r="M22" s="5">
        <f>SUM(M19:M21)</f>
        <v>15366.8</v>
      </c>
      <c r="R22" s="59"/>
      <c r="S22" s="59"/>
    </row>
    <row r="23" spans="1:19" ht="12" customHeight="1">
      <c r="A23" s="77">
        <f>A22+1</f>
        <v>2</v>
      </c>
      <c r="B23" s="97" t="s">
        <v>65</v>
      </c>
      <c r="C23" s="100"/>
      <c r="D23" s="100"/>
      <c r="E23" s="101"/>
      <c r="F23" s="23"/>
      <c r="G23" s="23"/>
      <c r="H23" s="54">
        <v>2817</v>
      </c>
      <c r="I23" s="40">
        <f>H23/S76</f>
        <v>0.22684553579876757</v>
      </c>
      <c r="J23" s="40">
        <f>I23/12</f>
        <v>0.018903794649897297</v>
      </c>
      <c r="K23" s="2"/>
      <c r="L23" s="65"/>
      <c r="M23" s="43"/>
      <c r="R23" s="60"/>
      <c r="S23" s="59"/>
    </row>
    <row r="24" spans="1:19" ht="12" customHeight="1">
      <c r="A24" s="77">
        <f>A23+1</f>
        <v>3</v>
      </c>
      <c r="B24" s="97" t="s">
        <v>20</v>
      </c>
      <c r="C24" s="100"/>
      <c r="D24" s="100"/>
      <c r="E24" s="101"/>
      <c r="F24" s="23"/>
      <c r="G24" s="23"/>
      <c r="H24" s="54">
        <v>177800</v>
      </c>
      <c r="I24" s="40">
        <f>H24/S76</f>
        <v>14.317762252403575</v>
      </c>
      <c r="J24" s="40">
        <v>1.19</v>
      </c>
      <c r="K24" s="2">
        <v>0.83</v>
      </c>
      <c r="L24" s="65"/>
      <c r="R24" s="59"/>
      <c r="S24" s="59"/>
    </row>
    <row r="25" spans="1:14" ht="12" customHeight="1">
      <c r="A25" s="77">
        <f>A24+1</f>
        <v>4</v>
      </c>
      <c r="B25" s="97" t="s">
        <v>23</v>
      </c>
      <c r="C25" s="100"/>
      <c r="D25" s="100"/>
      <c r="E25" s="101"/>
      <c r="F25" s="23"/>
      <c r="G25" s="23"/>
      <c r="H25" s="54">
        <v>288507.92</v>
      </c>
      <c r="I25" s="40">
        <f>H25/S76</f>
        <v>23.232777314372726</v>
      </c>
      <c r="J25" s="40">
        <v>1.94</v>
      </c>
      <c r="K25" s="2">
        <v>2.32</v>
      </c>
      <c r="L25" s="65"/>
      <c r="M25" s="44"/>
      <c r="N25" s="5" t="s">
        <v>52</v>
      </c>
    </row>
    <row r="26" spans="1:12" ht="12" customHeight="1">
      <c r="A26" s="77">
        <f>A25+1</f>
        <v>5</v>
      </c>
      <c r="B26" s="97" t="s">
        <v>22</v>
      </c>
      <c r="C26" s="100"/>
      <c r="D26" s="100"/>
      <c r="E26" s="101"/>
      <c r="F26" s="23"/>
      <c r="G26" s="23"/>
      <c r="H26" s="54">
        <v>368034.28</v>
      </c>
      <c r="I26" s="40">
        <f>H26/S76</f>
        <v>29.63682408197148</v>
      </c>
      <c r="J26" s="40">
        <v>2.47</v>
      </c>
      <c r="K26" s="2">
        <v>2.74</v>
      </c>
      <c r="L26" s="65"/>
    </row>
    <row r="27" spans="1:14" ht="12" customHeight="1">
      <c r="A27" s="77">
        <f aca="true" t="shared" si="0" ref="A27:A41">A26+1</f>
        <v>6</v>
      </c>
      <c r="B27" s="97" t="s">
        <v>30</v>
      </c>
      <c r="C27" s="100"/>
      <c r="D27" s="100"/>
      <c r="E27" s="101"/>
      <c r="F27" s="23"/>
      <c r="G27" s="23"/>
      <c r="H27" s="54">
        <v>51684.77</v>
      </c>
      <c r="I27" s="40">
        <f>H27/S76</f>
        <v>4.162037395557709</v>
      </c>
      <c r="J27" s="40">
        <v>0.35</v>
      </c>
      <c r="K27" s="2">
        <v>0.17</v>
      </c>
      <c r="L27" s="65"/>
      <c r="N27" s="45">
        <f>N14-M25</f>
        <v>0</v>
      </c>
    </row>
    <row r="28" spans="1:12" ht="12" customHeight="1">
      <c r="A28" s="77">
        <f t="shared" si="0"/>
        <v>7</v>
      </c>
      <c r="B28" s="97" t="s">
        <v>57</v>
      </c>
      <c r="C28" s="100"/>
      <c r="D28" s="100"/>
      <c r="E28" s="101"/>
      <c r="F28" s="23"/>
      <c r="G28" s="23"/>
      <c r="H28" s="54">
        <v>1300</v>
      </c>
      <c r="I28" s="40">
        <f>H28/S76</f>
        <v>0.10468555077685404</v>
      </c>
      <c r="J28" s="40">
        <f>I28/12</f>
        <v>0.00872379589807117</v>
      </c>
      <c r="K28" s="2"/>
      <c r="L28" s="65"/>
    </row>
    <row r="29" spans="1:12" ht="12" customHeight="1">
      <c r="A29" s="77">
        <f t="shared" si="0"/>
        <v>8</v>
      </c>
      <c r="B29" s="5" t="s">
        <v>70</v>
      </c>
      <c r="C29" s="49"/>
      <c r="D29" s="49"/>
      <c r="E29" s="50"/>
      <c r="F29" s="23"/>
      <c r="G29" s="23"/>
      <c r="H29" s="54">
        <v>56118.76</v>
      </c>
      <c r="I29" s="40">
        <f>H29/S76</f>
        <v>4.519094845780066</v>
      </c>
      <c r="J29" s="40">
        <v>0.38</v>
      </c>
      <c r="K29" s="2">
        <v>0.3</v>
      </c>
      <c r="L29" s="65"/>
    </row>
    <row r="30" spans="1:14" ht="12" customHeight="1">
      <c r="A30" s="77">
        <f t="shared" si="0"/>
        <v>9</v>
      </c>
      <c r="B30" s="97" t="s">
        <v>26</v>
      </c>
      <c r="C30" s="100"/>
      <c r="D30" s="100"/>
      <c r="E30" s="101"/>
      <c r="F30" s="23"/>
      <c r="G30" s="23"/>
      <c r="H30" s="54">
        <v>1928</v>
      </c>
      <c r="I30" s="40">
        <f>H30/S76</f>
        <v>0.15525672453674969</v>
      </c>
      <c r="J30" s="40">
        <v>0.01</v>
      </c>
      <c r="K30" s="2">
        <v>0.03</v>
      </c>
      <c r="L30" s="65"/>
      <c r="N30" s="45">
        <f>SUM(N27:N27)</f>
        <v>0</v>
      </c>
    </row>
    <row r="31" spans="1:12" ht="12" customHeight="1">
      <c r="A31" s="77">
        <f t="shared" si="0"/>
        <v>10</v>
      </c>
      <c r="B31" s="97" t="s">
        <v>45</v>
      </c>
      <c r="C31" s="98"/>
      <c r="D31" s="98"/>
      <c r="E31" s="99"/>
      <c r="F31" s="23"/>
      <c r="G31" s="23"/>
      <c r="H31" s="54">
        <v>7900</v>
      </c>
      <c r="I31" s="40">
        <f>H31/S76</f>
        <v>0.6361660393362669</v>
      </c>
      <c r="J31" s="40">
        <v>0.05</v>
      </c>
      <c r="K31" s="2"/>
      <c r="L31" s="65"/>
    </row>
    <row r="32" spans="1:12" ht="12" customHeight="1">
      <c r="A32" s="77">
        <f t="shared" si="0"/>
        <v>11</v>
      </c>
      <c r="B32" s="97" t="s">
        <v>24</v>
      </c>
      <c r="C32" s="100"/>
      <c r="D32" s="100"/>
      <c r="E32" s="101"/>
      <c r="F32" s="23"/>
      <c r="G32" s="23"/>
      <c r="H32" s="54">
        <v>1364</v>
      </c>
      <c r="I32" s="40">
        <f>H32/S76</f>
        <v>0.10983930096894531</v>
      </c>
      <c r="J32" s="40">
        <v>0.01</v>
      </c>
      <c r="K32" s="2">
        <v>0.01</v>
      </c>
      <c r="L32" s="65"/>
    </row>
    <row r="33" spans="1:12" ht="12" customHeight="1">
      <c r="A33" s="77">
        <f t="shared" si="0"/>
        <v>12</v>
      </c>
      <c r="B33" s="97" t="s">
        <v>58</v>
      </c>
      <c r="C33" s="100"/>
      <c r="D33" s="100"/>
      <c r="E33" s="101"/>
      <c r="F33" s="23"/>
      <c r="G33" s="23"/>
      <c r="H33" s="54">
        <v>30968</v>
      </c>
      <c r="I33" s="40">
        <f>H33/S76</f>
        <v>2.4937708741981663</v>
      </c>
      <c r="J33" s="40">
        <v>0.21</v>
      </c>
      <c r="K33" s="2"/>
      <c r="L33" s="65"/>
    </row>
    <row r="34" spans="1:12" ht="12" customHeight="1">
      <c r="A34" s="77">
        <f t="shared" si="0"/>
        <v>13</v>
      </c>
      <c r="B34" s="97" t="s">
        <v>21</v>
      </c>
      <c r="C34" s="100"/>
      <c r="D34" s="100"/>
      <c r="E34" s="101"/>
      <c r="F34" s="23"/>
      <c r="G34" s="23"/>
      <c r="H34" s="54">
        <v>600</v>
      </c>
      <c r="I34" s="40">
        <f>H34/S76</f>
        <v>0.048316408050855714</v>
      </c>
      <c r="J34" s="40">
        <v>0</v>
      </c>
      <c r="K34" s="2">
        <v>0.01</v>
      </c>
      <c r="L34" s="65"/>
    </row>
    <row r="35" spans="1:12" ht="12" customHeight="1">
      <c r="A35" s="77">
        <f t="shared" si="0"/>
        <v>14</v>
      </c>
      <c r="B35" s="102" t="s">
        <v>17</v>
      </c>
      <c r="C35" s="103"/>
      <c r="D35" s="103"/>
      <c r="E35" s="104"/>
      <c r="F35" s="23"/>
      <c r="G35" s="23"/>
      <c r="H35" s="54">
        <v>78701.97</v>
      </c>
      <c r="I35" s="40">
        <f>H35/S76</f>
        <v>6.337660828210341</v>
      </c>
      <c r="J35" s="40">
        <v>0.48</v>
      </c>
      <c r="K35" s="2">
        <v>0.57</v>
      </c>
      <c r="L35" s="65"/>
    </row>
    <row r="36" spans="1:12" ht="12" customHeight="1">
      <c r="A36" s="77">
        <f t="shared" si="0"/>
        <v>15</v>
      </c>
      <c r="B36" s="97" t="s">
        <v>68</v>
      </c>
      <c r="C36" s="98"/>
      <c r="D36" s="98"/>
      <c r="E36" s="99"/>
      <c r="F36" s="23"/>
      <c r="G36" s="23"/>
      <c r="H36" s="54">
        <v>72866.32</v>
      </c>
      <c r="I36" s="40">
        <f>H36/S76</f>
        <v>5.867731417140382</v>
      </c>
      <c r="J36" s="40">
        <v>0.14</v>
      </c>
      <c r="K36" s="2">
        <v>0.21</v>
      </c>
      <c r="L36" s="65"/>
    </row>
    <row r="37" spans="1:12" ht="12" customHeight="1">
      <c r="A37" s="77">
        <f t="shared" si="0"/>
        <v>16</v>
      </c>
      <c r="B37" s="97" t="s">
        <v>71</v>
      </c>
      <c r="C37" s="100"/>
      <c r="D37" s="100"/>
      <c r="E37" s="101"/>
      <c r="F37" s="23"/>
      <c r="G37" s="23"/>
      <c r="H37" s="54">
        <v>47904.78</v>
      </c>
      <c r="I37" s="40"/>
      <c r="J37" s="40">
        <v>0.32</v>
      </c>
      <c r="K37" s="2"/>
      <c r="L37" s="65"/>
    </row>
    <row r="38" spans="1:12" ht="12" customHeight="1">
      <c r="A38" s="77">
        <f t="shared" si="0"/>
        <v>17</v>
      </c>
      <c r="B38" s="97" t="s">
        <v>56</v>
      </c>
      <c r="C38" s="100"/>
      <c r="D38" s="100"/>
      <c r="E38" s="101"/>
      <c r="F38" s="23"/>
      <c r="G38" s="23"/>
      <c r="H38" s="54">
        <v>19211.54</v>
      </c>
      <c r="I38" s="40">
        <f>H38/S76</f>
        <v>1.5470543432088943</v>
      </c>
      <c r="J38" s="40">
        <v>0.16</v>
      </c>
      <c r="K38" s="2">
        <v>0.18</v>
      </c>
      <c r="L38" s="65"/>
    </row>
    <row r="39" spans="1:12" ht="12" customHeight="1">
      <c r="A39" s="77">
        <f t="shared" si="0"/>
        <v>18</v>
      </c>
      <c r="B39" s="97" t="s">
        <v>33</v>
      </c>
      <c r="C39" s="100"/>
      <c r="D39" s="100"/>
      <c r="E39" s="101"/>
      <c r="F39" s="23"/>
      <c r="G39" s="23"/>
      <c r="H39" s="54">
        <v>189540.89</v>
      </c>
      <c r="I39" s="40">
        <f>H39/S76</f>
        <v>15.263224972603929</v>
      </c>
      <c r="J39" s="40">
        <v>1.27</v>
      </c>
      <c r="K39" s="82">
        <v>1.37</v>
      </c>
      <c r="L39" s="66"/>
    </row>
    <row r="40" spans="1:12" ht="12" customHeight="1">
      <c r="A40" s="77">
        <f t="shared" si="0"/>
        <v>19</v>
      </c>
      <c r="B40" s="97" t="s">
        <v>27</v>
      </c>
      <c r="C40" s="100"/>
      <c r="D40" s="100"/>
      <c r="E40" s="101"/>
      <c r="F40" s="23"/>
      <c r="G40" s="23"/>
      <c r="H40" s="54">
        <v>133795.66</v>
      </c>
      <c r="I40" s="40">
        <f>H40/S76</f>
        <v>10.774209506655923</v>
      </c>
      <c r="J40" s="40">
        <v>0.9</v>
      </c>
      <c r="K40" s="2">
        <v>1.2</v>
      </c>
      <c r="L40" s="65"/>
    </row>
    <row r="41" spans="1:12" ht="12" customHeight="1">
      <c r="A41" s="77">
        <f t="shared" si="0"/>
        <v>20</v>
      </c>
      <c r="B41" s="97" t="s">
        <v>28</v>
      </c>
      <c r="C41" s="100"/>
      <c r="D41" s="100"/>
      <c r="E41" s="101"/>
      <c r="F41" s="23"/>
      <c r="G41" s="23"/>
      <c r="H41" s="54">
        <f>F21/135*35</f>
        <v>553037.4033333333</v>
      </c>
      <c r="I41" s="40">
        <f>H41/S76</f>
        <v>44.534634744731676</v>
      </c>
      <c r="J41" s="40">
        <v>3.71</v>
      </c>
      <c r="K41" s="2">
        <v>3.73</v>
      </c>
      <c r="L41" s="65"/>
    </row>
    <row r="42" spans="4:18" ht="13.5" customHeight="1">
      <c r="D42" s="32"/>
      <c r="E42" s="32"/>
      <c r="F42" s="32"/>
      <c r="G42" s="32"/>
      <c r="I42" s="32"/>
      <c r="K42" s="6"/>
      <c r="L42" s="6"/>
      <c r="M42" s="32">
        <v>35</v>
      </c>
      <c r="N42" s="32"/>
      <c r="O42" s="32"/>
      <c r="P42" s="32"/>
      <c r="R42" s="32"/>
    </row>
    <row r="43" ht="12">
      <c r="L43" s="55"/>
    </row>
    <row r="44" ht="12">
      <c r="K44" s="55"/>
    </row>
    <row r="45" spans="2:9" ht="12.75">
      <c r="B45" s="48" t="s">
        <v>34</v>
      </c>
      <c r="C45" s="48"/>
      <c r="D45" s="48"/>
      <c r="E45" s="48"/>
      <c r="F45" s="48"/>
      <c r="G45" s="48"/>
      <c r="H45" s="48" t="s">
        <v>35</v>
      </c>
      <c r="I45" s="48"/>
    </row>
    <row r="47" spans="1:10" s="48" customFormat="1" ht="12.75">
      <c r="A47" s="70"/>
      <c r="B47" s="5"/>
      <c r="C47" s="5"/>
      <c r="D47" s="5"/>
      <c r="E47" s="5"/>
      <c r="F47" s="5"/>
      <c r="G47" s="5"/>
      <c r="H47" s="5"/>
      <c r="I47" s="5"/>
      <c r="J47" s="5"/>
    </row>
    <row r="48" spans="2:10" ht="12.75">
      <c r="B48" s="48"/>
      <c r="C48" s="48"/>
      <c r="D48" s="48"/>
      <c r="E48" s="48"/>
      <c r="F48" s="48"/>
      <c r="G48" s="48"/>
      <c r="H48" s="48"/>
      <c r="I48" s="48"/>
      <c r="J48" s="48"/>
    </row>
    <row r="49" spans="2:9" ht="12.75">
      <c r="B49" s="48" t="s">
        <v>36</v>
      </c>
      <c r="C49" s="48"/>
      <c r="D49" s="48"/>
      <c r="E49" s="48"/>
      <c r="F49" s="48"/>
      <c r="G49" s="48"/>
      <c r="H49" s="48" t="s">
        <v>37</v>
      </c>
      <c r="I49" s="48"/>
    </row>
    <row r="50" s="48" customFormat="1" ht="12.75">
      <c r="A50" s="70"/>
    </row>
    <row r="61" spans="1:17" ht="12">
      <c r="A61" s="80"/>
      <c r="B61" s="9"/>
      <c r="C61" s="9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9"/>
    </row>
    <row r="62" spans="1:17" ht="12">
      <c r="A62" s="81"/>
      <c r="B62" s="13" t="s">
        <v>16</v>
      </c>
      <c r="C62" s="11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1"/>
    </row>
    <row r="63" spans="1:17" s="6" customFormat="1" ht="11.25">
      <c r="A63" s="12"/>
      <c r="B63" s="105" t="s">
        <v>43</v>
      </c>
      <c r="C63" s="18"/>
      <c r="D63" s="37">
        <v>178.3</v>
      </c>
      <c r="E63" s="37">
        <v>178.3</v>
      </c>
      <c r="F63" s="37">
        <v>178.3</v>
      </c>
      <c r="G63" s="37">
        <v>178.3</v>
      </c>
      <c r="H63" s="37">
        <v>178.3</v>
      </c>
      <c r="I63" s="37">
        <v>178.3</v>
      </c>
      <c r="J63" s="37">
        <v>178.3</v>
      </c>
      <c r="K63" s="37">
        <v>178.3</v>
      </c>
      <c r="L63" s="37"/>
      <c r="M63" s="37">
        <v>178.3</v>
      </c>
      <c r="N63" s="37">
        <v>178.3</v>
      </c>
      <c r="O63" s="37">
        <v>178.3</v>
      </c>
      <c r="P63" s="37">
        <v>178.3</v>
      </c>
      <c r="Q63" s="37">
        <v>178.3</v>
      </c>
    </row>
    <row r="64" spans="1:17" s="6" customFormat="1" ht="11.25">
      <c r="A64" s="12"/>
      <c r="B64" s="106"/>
      <c r="C64" s="18"/>
      <c r="D64" s="37">
        <v>155.9</v>
      </c>
      <c r="E64" s="37">
        <v>155.9</v>
      </c>
      <c r="F64" s="37">
        <v>155.9</v>
      </c>
      <c r="G64" s="37">
        <v>155.9</v>
      </c>
      <c r="H64" s="37">
        <v>155.9</v>
      </c>
      <c r="I64" s="37">
        <v>155.9</v>
      </c>
      <c r="J64" s="37">
        <v>155.9</v>
      </c>
      <c r="K64" s="37">
        <v>155.9</v>
      </c>
      <c r="L64" s="37"/>
      <c r="M64" s="37">
        <v>155.9</v>
      </c>
      <c r="N64" s="37">
        <v>155.9</v>
      </c>
      <c r="O64" s="37">
        <v>155.9</v>
      </c>
      <c r="P64" s="37">
        <v>155.9</v>
      </c>
      <c r="Q64" s="37">
        <v>155.9</v>
      </c>
    </row>
    <row r="65" spans="1:17" s="6" customFormat="1" ht="11.25">
      <c r="A65" s="12"/>
      <c r="B65" s="106"/>
      <c r="C65" s="18"/>
      <c r="D65" s="37">
        <v>116.1</v>
      </c>
      <c r="E65" s="37">
        <v>116.1</v>
      </c>
      <c r="F65" s="37">
        <v>116.1</v>
      </c>
      <c r="G65" s="37">
        <v>116.1</v>
      </c>
      <c r="H65" s="37">
        <v>116.1</v>
      </c>
      <c r="I65" s="37">
        <v>116.1</v>
      </c>
      <c r="J65" s="37">
        <v>116.1</v>
      </c>
      <c r="K65" s="37">
        <v>116.1</v>
      </c>
      <c r="L65" s="37"/>
      <c r="M65" s="37">
        <v>116.1</v>
      </c>
      <c r="N65" s="37">
        <v>116.1</v>
      </c>
      <c r="O65" s="37">
        <v>116.1</v>
      </c>
      <c r="P65" s="37">
        <v>116.1</v>
      </c>
      <c r="Q65" s="37">
        <v>116.1</v>
      </c>
    </row>
    <row r="66" spans="1:17" s="6" customFormat="1" ht="11.25">
      <c r="A66" s="12"/>
      <c r="B66" s="107"/>
      <c r="C66" s="18"/>
      <c r="D66" s="38">
        <v>150.9</v>
      </c>
      <c r="E66" s="38">
        <v>150.9</v>
      </c>
      <c r="F66" s="38">
        <v>150.9</v>
      </c>
      <c r="G66" s="38">
        <v>150.9</v>
      </c>
      <c r="H66" s="38">
        <v>150.9</v>
      </c>
      <c r="I66" s="38">
        <v>150.9</v>
      </c>
      <c r="J66" s="38">
        <v>150.9</v>
      </c>
      <c r="K66" s="56">
        <v>150.9</v>
      </c>
      <c r="L66" s="56"/>
      <c r="M66" s="38">
        <v>150.9</v>
      </c>
      <c r="N66" s="38">
        <v>150.9</v>
      </c>
      <c r="O66" s="38">
        <v>150.9</v>
      </c>
      <c r="P66" s="38">
        <v>150.9</v>
      </c>
      <c r="Q66" s="38">
        <v>150.9</v>
      </c>
    </row>
    <row r="67" spans="1:17" s="6" customFormat="1" ht="13.5" customHeight="1">
      <c r="A67" s="71"/>
      <c r="D67" s="22">
        <f aca="true" t="shared" si="1" ref="D67:Q67">SUM(D63:D66)</f>
        <v>601.2</v>
      </c>
      <c r="E67" s="22">
        <f t="shared" si="1"/>
        <v>601.2</v>
      </c>
      <c r="F67" s="22">
        <f t="shared" si="1"/>
        <v>601.2</v>
      </c>
      <c r="G67" s="22">
        <f t="shared" si="1"/>
        <v>601.2</v>
      </c>
      <c r="H67" s="22">
        <f t="shared" si="1"/>
        <v>601.2</v>
      </c>
      <c r="I67" s="22">
        <f t="shared" si="1"/>
        <v>601.2</v>
      </c>
      <c r="J67" s="22">
        <f t="shared" si="1"/>
        <v>601.2</v>
      </c>
      <c r="K67" s="57">
        <f t="shared" si="1"/>
        <v>601.2</v>
      </c>
      <c r="L67" s="57"/>
      <c r="M67" s="22">
        <f t="shared" si="1"/>
        <v>601.2</v>
      </c>
      <c r="N67" s="22">
        <f t="shared" si="1"/>
        <v>601.2</v>
      </c>
      <c r="O67" s="22">
        <f t="shared" si="1"/>
        <v>601.2</v>
      </c>
      <c r="P67" s="22">
        <f t="shared" si="1"/>
        <v>601.2</v>
      </c>
      <c r="Q67" s="22">
        <f t="shared" si="1"/>
        <v>601.2</v>
      </c>
    </row>
    <row r="68" spans="1:17" ht="12">
      <c r="A68" s="7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15"/>
    </row>
    <row r="69" spans="1:17" ht="12">
      <c r="A69" s="72"/>
      <c r="B69" s="14" t="s">
        <v>12</v>
      </c>
      <c r="C69" s="12"/>
      <c r="D69" s="8" t="s">
        <v>0</v>
      </c>
      <c r="E69" s="8" t="s">
        <v>1</v>
      </c>
      <c r="F69" s="8" t="s">
        <v>2</v>
      </c>
      <c r="G69" s="8" t="s">
        <v>3</v>
      </c>
      <c r="H69" s="8" t="s">
        <v>4</v>
      </c>
      <c r="I69" s="8" t="s">
        <v>5</v>
      </c>
      <c r="J69" s="8" t="s">
        <v>6</v>
      </c>
      <c r="K69" s="8" t="s">
        <v>7</v>
      </c>
      <c r="L69" s="8"/>
      <c r="M69" s="8" t="s">
        <v>8</v>
      </c>
      <c r="N69" s="8" t="s">
        <v>9</v>
      </c>
      <c r="O69" s="8" t="s">
        <v>10</v>
      </c>
      <c r="P69" s="8" t="s">
        <v>11</v>
      </c>
      <c r="Q69" s="8" t="s">
        <v>42</v>
      </c>
    </row>
    <row r="70" spans="1:17" s="6" customFormat="1" ht="13.5" customHeight="1">
      <c r="A70" s="12"/>
      <c r="B70" s="4" t="s">
        <v>44</v>
      </c>
      <c r="C70" s="4" t="s">
        <v>32</v>
      </c>
      <c r="D70" s="16">
        <v>7503.7</v>
      </c>
      <c r="E70" s="16">
        <v>7503.7</v>
      </c>
      <c r="F70" s="16">
        <v>7503.7</v>
      </c>
      <c r="G70" s="16">
        <v>7503.7</v>
      </c>
      <c r="H70" s="16">
        <v>7503.7</v>
      </c>
      <c r="I70" s="16">
        <v>7503.7</v>
      </c>
      <c r="J70" s="16">
        <v>7503.7</v>
      </c>
      <c r="K70" s="16">
        <v>7503.7</v>
      </c>
      <c r="L70" s="16"/>
      <c r="M70" s="16">
        <v>7503.7</v>
      </c>
      <c r="N70" s="16">
        <v>7503.7</v>
      </c>
      <c r="O70" s="16">
        <v>7503.7</v>
      </c>
      <c r="P70" s="16">
        <v>7503.7</v>
      </c>
      <c r="Q70" s="16">
        <v>7503.7</v>
      </c>
    </row>
    <row r="71" spans="1:17" ht="12">
      <c r="A71" s="72"/>
      <c r="B71" s="3"/>
      <c r="C71" s="3"/>
      <c r="D71" s="17">
        <f>D70</f>
        <v>7503.7</v>
      </c>
      <c r="E71" s="17">
        <f aca="true" t="shared" si="2" ref="E71:Q71">SUM(E70:E70)</f>
        <v>7503.7</v>
      </c>
      <c r="F71" s="17">
        <f t="shared" si="2"/>
        <v>7503.7</v>
      </c>
      <c r="G71" s="17">
        <f t="shared" si="2"/>
        <v>7503.7</v>
      </c>
      <c r="H71" s="17">
        <f t="shared" si="2"/>
        <v>7503.7</v>
      </c>
      <c r="I71" s="17">
        <f t="shared" si="2"/>
        <v>7503.7</v>
      </c>
      <c r="J71" s="17">
        <f t="shared" si="2"/>
        <v>7503.7</v>
      </c>
      <c r="K71" s="17">
        <f t="shared" si="2"/>
        <v>7503.7</v>
      </c>
      <c r="L71" s="17"/>
      <c r="M71" s="17">
        <f t="shared" si="2"/>
        <v>7503.7</v>
      </c>
      <c r="N71" s="17">
        <f t="shared" si="2"/>
        <v>7503.7</v>
      </c>
      <c r="O71" s="17">
        <f t="shared" si="2"/>
        <v>7503.7</v>
      </c>
      <c r="P71" s="17">
        <f t="shared" si="2"/>
        <v>7503.7</v>
      </c>
      <c r="Q71" s="17">
        <f t="shared" si="2"/>
        <v>7503.7</v>
      </c>
    </row>
    <row r="72" spans="1:17" ht="12">
      <c r="A72" s="72"/>
      <c r="B72" s="7"/>
      <c r="C72" s="7"/>
      <c r="D72" s="15">
        <f>D67+D70</f>
        <v>8104.9</v>
      </c>
      <c r="E72" s="15">
        <f aca="true" t="shared" si="3" ref="E72:Q72">E67+E71</f>
        <v>8104.9</v>
      </c>
      <c r="F72" s="15">
        <f t="shared" si="3"/>
        <v>8104.9</v>
      </c>
      <c r="G72" s="15">
        <f t="shared" si="3"/>
        <v>8104.9</v>
      </c>
      <c r="H72" s="15">
        <f t="shared" si="3"/>
        <v>8104.9</v>
      </c>
      <c r="I72" s="15">
        <f t="shared" si="3"/>
        <v>8104.9</v>
      </c>
      <c r="J72" s="15">
        <f t="shared" si="3"/>
        <v>8104.9</v>
      </c>
      <c r="K72" s="15">
        <f t="shared" si="3"/>
        <v>8104.9</v>
      </c>
      <c r="L72" s="15"/>
      <c r="M72" s="15">
        <f t="shared" si="3"/>
        <v>8104.9</v>
      </c>
      <c r="N72" s="15">
        <f t="shared" si="3"/>
        <v>8104.9</v>
      </c>
      <c r="O72" s="15">
        <f t="shared" si="3"/>
        <v>8104.9</v>
      </c>
      <c r="P72" s="15">
        <f t="shared" si="3"/>
        <v>8104.9</v>
      </c>
      <c r="Q72" s="15">
        <f t="shared" si="3"/>
        <v>8104.9</v>
      </c>
    </row>
    <row r="75" ht="12.75" thickBot="1">
      <c r="B75" s="5" t="s">
        <v>12</v>
      </c>
    </row>
    <row r="76" spans="1:19" s="1" customFormat="1" ht="12" thickBot="1">
      <c r="A76" s="77"/>
      <c r="B76" s="2" t="s">
        <v>47</v>
      </c>
      <c r="C76" s="2"/>
      <c r="D76" s="2">
        <v>7503.7</v>
      </c>
      <c r="E76" s="2">
        <v>7503.7</v>
      </c>
      <c r="F76" s="2">
        <v>7503.7</v>
      </c>
      <c r="G76" s="2">
        <v>7503.7</v>
      </c>
      <c r="H76" s="2">
        <v>11435.3</v>
      </c>
      <c r="I76" s="2">
        <v>15366.8</v>
      </c>
      <c r="J76" s="2">
        <v>15366.8</v>
      </c>
      <c r="K76" s="2">
        <v>15366.8</v>
      </c>
      <c r="L76" s="2"/>
      <c r="M76" s="2">
        <v>15366.8</v>
      </c>
      <c r="N76" s="2">
        <v>15366.8</v>
      </c>
      <c r="O76" s="2">
        <v>15366.8</v>
      </c>
      <c r="P76" s="2">
        <v>15366.8</v>
      </c>
      <c r="Q76" s="46">
        <f>SUM(D76:P76)</f>
        <v>149017.69999999998</v>
      </c>
      <c r="R76" s="1" t="s">
        <v>51</v>
      </c>
      <c r="S76" s="47">
        <f>Q76/12</f>
        <v>12418.141666666665</v>
      </c>
    </row>
    <row r="77" spans="1:16" ht="12">
      <c r="A77" s="72"/>
      <c r="B77" s="7" t="s">
        <v>48</v>
      </c>
      <c r="C77" s="7" t="s">
        <v>32</v>
      </c>
      <c r="D77" s="7"/>
      <c r="E77" s="7"/>
      <c r="F77" s="7"/>
      <c r="G77" s="7"/>
      <c r="H77" s="7">
        <v>3931.5</v>
      </c>
      <c r="I77" s="7">
        <v>7863.1</v>
      </c>
      <c r="J77" s="7">
        <v>7863.1</v>
      </c>
      <c r="K77" s="7">
        <v>7863.1</v>
      </c>
      <c r="L77" s="7"/>
      <c r="M77" s="7">
        <v>7863.1</v>
      </c>
      <c r="N77" s="7">
        <v>7863.1</v>
      </c>
      <c r="O77" s="7">
        <v>7863.1</v>
      </c>
      <c r="P77" s="7">
        <v>7863.1</v>
      </c>
    </row>
    <row r="78" spans="1:16" ht="12">
      <c r="A78" s="72"/>
      <c r="B78" s="7"/>
      <c r="C78" s="7"/>
      <c r="D78" s="7">
        <v>7723</v>
      </c>
      <c r="E78" s="7">
        <v>7769.2</v>
      </c>
      <c r="F78" s="7">
        <v>7769.2</v>
      </c>
      <c r="G78" s="7">
        <v>7769.2</v>
      </c>
      <c r="H78" s="7">
        <v>15632.3</v>
      </c>
      <c r="I78" s="7">
        <v>15632.3</v>
      </c>
      <c r="J78" s="7">
        <v>15632.3</v>
      </c>
      <c r="K78" s="7">
        <v>15632.3</v>
      </c>
      <c r="L78" s="7"/>
      <c r="M78" s="7">
        <v>15632.3</v>
      </c>
      <c r="N78" s="7">
        <v>15632.3</v>
      </c>
      <c r="O78" s="7">
        <v>15632.3</v>
      </c>
      <c r="P78" s="7">
        <v>15632.3</v>
      </c>
    </row>
    <row r="82" spans="1:19" s="1" customFormat="1" ht="11.25">
      <c r="A82" s="77"/>
      <c r="B82" s="2" t="s">
        <v>47</v>
      </c>
      <c r="C82" s="2"/>
      <c r="D82" s="2">
        <v>7503.7</v>
      </c>
      <c r="E82" s="2">
        <v>7503.7</v>
      </c>
      <c r="F82" s="2">
        <v>7503.7</v>
      </c>
      <c r="G82" s="2">
        <v>7503.7</v>
      </c>
      <c r="H82" s="2">
        <v>15366.8</v>
      </c>
      <c r="I82" s="2">
        <v>15366.8</v>
      </c>
      <c r="J82" s="2">
        <v>15366.8</v>
      </c>
      <c r="K82" s="2">
        <v>15366.8</v>
      </c>
      <c r="L82" s="2"/>
      <c r="M82" s="2">
        <v>15366.8</v>
      </c>
      <c r="N82" s="2">
        <v>15366.8</v>
      </c>
      <c r="O82" s="2">
        <v>15366.8</v>
      </c>
      <c r="P82" s="2">
        <v>15366.8</v>
      </c>
      <c r="Q82" s="46">
        <f>SUM(D82:P82)</f>
        <v>152949.19999999998</v>
      </c>
      <c r="R82" s="1">
        <v>12</v>
      </c>
      <c r="S82" s="60">
        <f>Q82/R82</f>
        <v>12745.766666666665</v>
      </c>
    </row>
    <row r="83" spans="1:16" ht="12">
      <c r="A83" s="72"/>
      <c r="B83" s="7" t="s">
        <v>48</v>
      </c>
      <c r="C83" s="7" t="s">
        <v>32</v>
      </c>
      <c r="D83" s="7"/>
      <c r="E83" s="7"/>
      <c r="F83" s="7"/>
      <c r="G83" s="7"/>
      <c r="H83" s="7">
        <v>7863.1</v>
      </c>
      <c r="I83" s="7">
        <v>7863.1</v>
      </c>
      <c r="J83" s="7">
        <v>7863.1</v>
      </c>
      <c r="K83" s="7">
        <v>7863.1</v>
      </c>
      <c r="L83" s="7"/>
      <c r="M83" s="7">
        <v>7863.1</v>
      </c>
      <c r="N83" s="7">
        <v>7863.1</v>
      </c>
      <c r="O83" s="7">
        <v>7863.1</v>
      </c>
      <c r="P83" s="7">
        <v>7863.1</v>
      </c>
    </row>
    <row r="84" spans="1:16" ht="12">
      <c r="A84" s="72"/>
      <c r="B84" s="7"/>
      <c r="C84" s="7"/>
      <c r="D84" s="7">
        <v>7723</v>
      </c>
      <c r="E84" s="7">
        <v>7769.2</v>
      </c>
      <c r="F84" s="7">
        <v>7769.2</v>
      </c>
      <c r="G84" s="7">
        <v>7769.2</v>
      </c>
      <c r="H84" s="7">
        <v>15632.3</v>
      </c>
      <c r="I84" s="7">
        <v>15632.3</v>
      </c>
      <c r="J84" s="7">
        <v>15632.3</v>
      </c>
      <c r="K84" s="7">
        <v>15632.3</v>
      </c>
      <c r="L84" s="7"/>
      <c r="M84" s="7">
        <v>15632.3</v>
      </c>
      <c r="N84" s="7">
        <v>15632.3</v>
      </c>
      <c r="O84" s="7">
        <v>15632.3</v>
      </c>
      <c r="P84" s="7">
        <v>15632.3</v>
      </c>
    </row>
  </sheetData>
  <sheetProtection/>
  <mergeCells count="37">
    <mergeCell ref="B40:E40"/>
    <mergeCell ref="B41:E41"/>
    <mergeCell ref="B63:B66"/>
    <mergeCell ref="B34:E34"/>
    <mergeCell ref="B35:E35"/>
    <mergeCell ref="B36:E36"/>
    <mergeCell ref="B38:E38"/>
    <mergeCell ref="B39:E39"/>
    <mergeCell ref="B37:E37"/>
    <mergeCell ref="B31:E31"/>
    <mergeCell ref="B32:E32"/>
    <mergeCell ref="B33:E33"/>
    <mergeCell ref="B27:E27"/>
    <mergeCell ref="B28:E28"/>
    <mergeCell ref="B30:E30"/>
    <mergeCell ref="B22:E22"/>
    <mergeCell ref="B23:E23"/>
    <mergeCell ref="B24:E24"/>
    <mergeCell ref="B25:E25"/>
    <mergeCell ref="B26:E26"/>
    <mergeCell ref="B17:E17"/>
    <mergeCell ref="B18:E18"/>
    <mergeCell ref="B19:E19"/>
    <mergeCell ref="B20:E20"/>
    <mergeCell ref="B21:E21"/>
    <mergeCell ref="B11:C11"/>
    <mergeCell ref="A13:B13"/>
    <mergeCell ref="E13:I13"/>
    <mergeCell ref="B14:E14"/>
    <mergeCell ref="B15:E15"/>
    <mergeCell ref="B16:E16"/>
    <mergeCell ref="A1:J1"/>
    <mergeCell ref="A2:J2"/>
    <mergeCell ref="B4:C4"/>
    <mergeCell ref="B6:C6"/>
    <mergeCell ref="B8:C8"/>
    <mergeCell ref="B10:C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Светлана</cp:lastModifiedBy>
  <cp:lastPrinted>2012-03-27T08:37:14Z</cp:lastPrinted>
  <dcterms:created xsi:type="dcterms:W3CDTF">2009-02-25T11:09:36Z</dcterms:created>
  <dcterms:modified xsi:type="dcterms:W3CDTF">2012-04-02T13:18:43Z</dcterms:modified>
  <cp:category/>
  <cp:version/>
  <cp:contentType/>
  <cp:contentStatus/>
</cp:coreProperties>
</file>